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16_2017" sheetId="1" r:id="rId1"/>
    <sheet name="2015_2016" sheetId="2" r:id="rId2"/>
    <sheet name="2014_2015" sheetId="3" r:id="rId3"/>
    <sheet name="2013_2014" sheetId="4" r:id="rId4"/>
    <sheet name="2012_2013" sheetId="5" r:id="rId5"/>
    <sheet name="2011_2012" sheetId="6" r:id="rId6"/>
  </sheets>
  <definedNames/>
  <calcPr fullCalcOnLoad="1"/>
</workbook>
</file>

<file path=xl/sharedStrings.xml><?xml version="1.0" encoding="utf-8"?>
<sst xmlns="http://schemas.openxmlformats.org/spreadsheetml/2006/main" count="549" uniqueCount="89">
  <si>
    <t>Trojar Rok</t>
  </si>
  <si>
    <t>1.kolo</t>
  </si>
  <si>
    <t>Pegam Anže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</si>
  <si>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</si>
  <si>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</si>
  <si>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</si>
  <si>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</si>
  <si>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</si>
  <si>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</si>
  <si>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</si>
  <si>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</si>
  <si>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</si>
  <si>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</si>
  <si>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</si>
  <si>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</si>
  <si>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</si>
  <si>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</si>
  <si>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</si>
  <si>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</si>
  <si>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</si>
  <si>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</si>
  <si>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</si>
  <si>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</si>
  <si>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</si>
  <si>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TOTAL</t>
  </si>
  <si>
    <t>ŠT. TEKEM</t>
  </si>
  <si>
    <t>Šmid Jure</t>
  </si>
  <si>
    <t>Prezelj Milan</t>
  </si>
  <si>
    <t>Benedičič Janez</t>
  </si>
  <si>
    <t>Markelj Jure</t>
  </si>
  <si>
    <t>Egon Jelenc</t>
  </si>
  <si>
    <t>Demšar Davor</t>
  </si>
  <si>
    <t>Igor Bevk</t>
  </si>
  <si>
    <t>Demšar Lojze</t>
  </si>
  <si>
    <t>Košmelj Jani</t>
  </si>
  <si>
    <t>Jelenc Egon</t>
  </si>
  <si>
    <t>Demšar Tomaž</t>
  </si>
  <si>
    <t>DOMA</t>
  </si>
  <si>
    <t>GOSTEH</t>
  </si>
  <si>
    <t>V GOSTEH</t>
  </si>
  <si>
    <t>TEKEM D</t>
  </si>
  <si>
    <t>TEKEM G</t>
  </si>
  <si>
    <t>POVPREČJE</t>
  </si>
  <si>
    <t>SKUPNO POVPREČJE</t>
  </si>
  <si>
    <t>Zdeno Soklič</t>
  </si>
  <si>
    <t>2. SLOVENSKA LIGA ZAHOD sezona 2015/2016</t>
  </si>
  <si>
    <t>MKL LIGA sezona 2015/2016</t>
  </si>
  <si>
    <t>Šmid Rok</t>
  </si>
  <si>
    <t>PROSTO</t>
  </si>
  <si>
    <t>Markelj Luka</t>
  </si>
  <si>
    <t>Mohorič Tone</t>
  </si>
  <si>
    <t>Marjan Fuis</t>
  </si>
  <si>
    <t>Jure Šmid</t>
  </si>
  <si>
    <t>Jure Markelj</t>
  </si>
  <si>
    <t>najboljši</t>
  </si>
  <si>
    <t>najslabši</t>
  </si>
  <si>
    <t>Roman Tabernik</t>
  </si>
  <si>
    <t>Gajgar Edo</t>
  </si>
  <si>
    <t>2. SLOVENSKA LIGA ZAHOD sezona 2014/2015</t>
  </si>
  <si>
    <t>ŠTEVILO</t>
  </si>
  <si>
    <t>premalo tekem</t>
  </si>
  <si>
    <t>PRIMORSKO-GORENJSKA LIGA sezona 2014/2015</t>
  </si>
  <si>
    <t>Kemperle Miha</t>
  </si>
  <si>
    <t>3 SLOVENSKA LIGA ZAHOD sezona 2013/2014</t>
  </si>
  <si>
    <t>PRIMORSKO-GORENJSKA LIGA sezona 2013/2014</t>
  </si>
  <si>
    <t>P</t>
  </si>
  <si>
    <t>R</t>
  </si>
  <si>
    <t>O</t>
  </si>
  <si>
    <t>S</t>
  </si>
  <si>
    <t>T</t>
  </si>
  <si>
    <t>3 SLOVENSKA LIGA ZAHOD sezona 2012/2013</t>
  </si>
  <si>
    <t xml:space="preserve">POVPREČJE </t>
  </si>
  <si>
    <t>Kemperle Beno</t>
  </si>
  <si>
    <t>GORENJSKA LIGA sezona 2012/2013</t>
  </si>
  <si>
    <t>Kemperle Benjamin</t>
  </si>
  <si>
    <t>Demšar Alojz</t>
  </si>
  <si>
    <t>Košmelj Janez</t>
  </si>
  <si>
    <t>Milan Prezelj</t>
  </si>
  <si>
    <t>Arnolj Marko</t>
  </si>
  <si>
    <t>Edo Gajgar</t>
  </si>
  <si>
    <t>3 SLOVENSKA LIGA ZAHOD sezona 2011/2012</t>
  </si>
  <si>
    <t>GORENJSKA LIGA sezona 2011/2012</t>
  </si>
  <si>
    <t>2. SLOVENSKA LIGA ZAHOD sezona 2016/2017</t>
  </si>
  <si>
    <t>MKL LIGA sezona 2016/2017</t>
  </si>
  <si>
    <t>David Demšar</t>
  </si>
  <si>
    <t>/////////////////</t>
  </si>
  <si>
    <t>///////////////</t>
  </si>
  <si>
    <t>vsaj 3 tekme DOMA/GOSTEH</t>
  </si>
  <si>
    <t>Tekem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</si>
</sst>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00\ _€_-;\-* #,##0.000\ _€_-;_-* &quot;-&quot;??\ _€_-;_-@_-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5" fillId="4" borderId="12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35" fillId="33" borderId="17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5" fillId="15" borderId="12" xfId="0" applyFont="1" applyFill="1" applyBorder="1" applyAlignment="1">
      <alignment horizontal="center"/>
    </xf>
    <xf numFmtId="0" fontId="35" fillId="9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9" fillId="35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36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2" borderId="17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24" borderId="10" xfId="0" applyFont="1" applyFill="1" applyBorder="1" applyAlignment="1">
      <alignment/>
    </xf>
    <xf numFmtId="0" fontId="35" fillId="37" borderId="10" xfId="0" applyFont="1" applyFill="1" applyBorder="1" applyAlignment="1">
      <alignment/>
    </xf>
    <xf numFmtId="0" fontId="35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Border="1" applyAlignment="1">
      <alignment/>
    </xf>
    <xf numFmtId="0" fontId="35" fillId="33" borderId="14" xfId="0" applyFont="1" applyFill="1" applyBorder="1" applyAlignment="1">
      <alignment/>
    </xf>
    <xf numFmtId="2" fontId="35" fillId="0" borderId="17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35" fillId="33" borderId="17" xfId="0" applyNumberFormat="1" applyFont="1" applyFill="1" applyBorder="1" applyAlignment="1">
      <alignment/>
    </xf>
    <xf numFmtId="2" fontId="35" fillId="33" borderId="10" xfId="0" applyNumberFormat="1" applyFont="1" applyFill="1" applyBorder="1" applyAlignment="1">
      <alignment/>
    </xf>
    <xf numFmtId="2" fontId="35" fillId="0" borderId="19" xfId="0" applyNumberFormat="1" applyFont="1" applyFill="1" applyBorder="1" applyAlignment="1">
      <alignment/>
    </xf>
    <xf numFmtId="2" fontId="35" fillId="0" borderId="17" xfId="0" applyNumberFormat="1" applyFont="1" applyBorder="1" applyAlignment="1">
      <alignment/>
    </xf>
    <xf numFmtId="2" fontId="35" fillId="0" borderId="19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9" borderId="0" xfId="0" applyFill="1" applyAlignment="1">
      <alignment/>
    </xf>
    <xf numFmtId="0" fontId="35" fillId="0" borderId="0" xfId="0" applyFont="1" applyFill="1" applyBorder="1" applyAlignment="1">
      <alignment wrapText="1"/>
    </xf>
    <xf numFmtId="0" fontId="35" fillId="37" borderId="12" xfId="0" applyFont="1" applyFill="1" applyBorder="1" applyAlignment="1">
      <alignment/>
    </xf>
    <xf numFmtId="0" fontId="35" fillId="24" borderId="12" xfId="0" applyFont="1" applyFill="1" applyBorder="1" applyAlignment="1">
      <alignment/>
    </xf>
    <xf numFmtId="0" fontId="35" fillId="37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5" fillId="33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2" fontId="35" fillId="9" borderId="17" xfId="0" applyNumberFormat="1" applyFont="1" applyFill="1" applyBorder="1" applyAlignment="1">
      <alignment/>
    </xf>
    <xf numFmtId="2" fontId="0" fillId="9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35" fillId="0" borderId="18" xfId="0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35" fillId="33" borderId="10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35" fillId="13" borderId="0" xfId="0" applyFont="1" applyFill="1" applyAlignment="1">
      <alignment horizontal="center"/>
    </xf>
    <xf numFmtId="0" fontId="3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35" fillId="0" borderId="20" xfId="0" applyFont="1" applyBorder="1" applyAlignment="1">
      <alignment/>
    </xf>
    <xf numFmtId="2" fontId="35" fillId="33" borderId="17" xfId="0" applyNumberFormat="1" applyFont="1" applyFill="1" applyBorder="1" applyAlignment="1">
      <alignment/>
    </xf>
    <xf numFmtId="2" fontId="35" fillId="0" borderId="17" xfId="0" applyNumberFormat="1" applyFont="1" applyFill="1" applyBorder="1" applyAlignment="1">
      <alignment/>
    </xf>
    <xf numFmtId="2" fontId="35" fillId="0" borderId="19" xfId="0" applyNumberFormat="1" applyFont="1" applyFill="1" applyBorder="1" applyAlignment="1">
      <alignment/>
    </xf>
    <xf numFmtId="2" fontId="35" fillId="0" borderId="17" xfId="0" applyNumberFormat="1" applyFont="1" applyBorder="1" applyAlignment="1">
      <alignment/>
    </xf>
    <xf numFmtId="2" fontId="35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35" fillId="5" borderId="12" xfId="0" applyFont="1" applyFill="1" applyBorder="1" applyAlignment="1">
      <alignment/>
    </xf>
    <xf numFmtId="0" fontId="35" fillId="4" borderId="12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5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5" fillId="5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2" fontId="35" fillId="33" borderId="12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2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8" borderId="0" xfId="0" applyFill="1" applyAlignment="1">
      <alignment/>
    </xf>
    <xf numFmtId="2" fontId="0" fillId="18" borderId="17" xfId="0" applyNumberFormat="1" applyFont="1" applyFill="1" applyBorder="1" applyAlignment="1">
      <alignment horizontal="center"/>
    </xf>
    <xf numFmtId="2" fontId="0" fillId="18" borderId="1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35" fillId="33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12" borderId="17" xfId="0" applyNumberFormat="1" applyFill="1" applyBorder="1" applyAlignment="1">
      <alignment horizontal="center"/>
    </xf>
    <xf numFmtId="0" fontId="0" fillId="0" borderId="0" xfId="0" applyAlignment="1">
      <alignment/>
    </xf>
    <xf numFmtId="2" fontId="0" fillId="0" borderId="17" xfId="0" applyNumberFormat="1" applyFill="1" applyBorder="1" applyAlignment="1">
      <alignment horizontal="center"/>
    </xf>
    <xf numFmtId="2" fontId="0" fillId="12" borderId="12" xfId="0" applyNumberFormat="1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19" borderId="14" xfId="0" applyFont="1" applyFill="1" applyBorder="1" applyAlignment="1">
      <alignment horizontal="center" wrapText="1"/>
    </xf>
    <xf numFmtId="0" fontId="35" fillId="19" borderId="18" xfId="0" applyFont="1" applyFill="1" applyBorder="1" applyAlignment="1">
      <alignment horizontal="center" wrapText="1"/>
    </xf>
    <xf numFmtId="0" fontId="35" fillId="19" borderId="11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pane xSplit="1" topLeftCell="N1" activePane="topRight" state="frozen"/>
      <selection pane="topLeft" activeCell="A1" sqref="A1"/>
      <selection pane="topRight" activeCell="V36" sqref="V36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3" max="13" width="11.421875" style="0" customWidth="1"/>
    <col min="15" max="15" width="11.00390625" style="0" customWidth="1"/>
    <col min="16" max="16" width="11.28125" style="0" customWidth="1"/>
    <col min="17" max="17" width="10.421875" style="0" customWidth="1"/>
    <col min="18" max="19" width="11.00390625" style="0" customWidth="1"/>
    <col min="20" max="21" width="12.421875" style="0" customWidth="1"/>
    <col min="22" max="22" width="11.7109375" style="0" customWidth="1"/>
  </cols>
  <sheetData>
    <row r="1" spans="1:28" ht="15.75" thickBot="1">
      <c r="A1" s="1" t="s">
        <v>82</v>
      </c>
      <c r="U1" s="7"/>
      <c r="V1" s="184" t="s">
        <v>43</v>
      </c>
      <c r="W1" s="182" t="s">
        <v>42</v>
      </c>
      <c r="X1" s="183"/>
      <c r="Y1" s="7"/>
      <c r="Z1" s="7"/>
      <c r="AB1" s="179" t="s">
        <v>88</v>
      </c>
    </row>
    <row r="2" spans="1:28" ht="15.75" thickBot="1">
      <c r="A2" s="2" t="s">
        <v>10</v>
      </c>
      <c r="B2" s="43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5" t="s">
        <v>11</v>
      </c>
      <c r="H2" s="43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4" t="s">
        <v>17</v>
      </c>
      <c r="N2" s="43" t="s">
        <v>18</v>
      </c>
      <c r="O2" s="45" t="s">
        <v>19</v>
      </c>
      <c r="P2" s="43" t="s">
        <v>20</v>
      </c>
      <c r="Q2" s="45" t="s">
        <v>21</v>
      </c>
      <c r="R2" s="45" t="s">
        <v>22</v>
      </c>
      <c r="S2" s="54" t="s">
        <v>23</v>
      </c>
      <c r="T2" s="13" t="s">
        <v>24</v>
      </c>
      <c r="U2" s="15" t="s">
        <v>25</v>
      </c>
      <c r="V2" s="185"/>
      <c r="W2" s="46" t="s">
        <v>37</v>
      </c>
      <c r="X2" s="47" t="s">
        <v>38</v>
      </c>
      <c r="Y2" s="16" t="s">
        <v>40</v>
      </c>
      <c r="Z2" s="17" t="s">
        <v>41</v>
      </c>
      <c r="AB2">
        <v>18</v>
      </c>
    </row>
    <row r="3" spans="1:26" ht="15.75" thickBot="1">
      <c r="A3" s="3" t="s">
        <v>0</v>
      </c>
      <c r="B3" s="7">
        <v>537</v>
      </c>
      <c r="C3" s="7">
        <v>571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>
        <f>SUM(B3:S3)</f>
        <v>1108</v>
      </c>
      <c r="U3" s="49">
        <v>2</v>
      </c>
      <c r="V3" s="172">
        <f>T3/U3</f>
        <v>554</v>
      </c>
      <c r="W3" s="173">
        <f>(O3+C3+E3+G3+J3+K3+M3+Q3+R3)/Y3</f>
        <v>571</v>
      </c>
      <c r="X3" s="19">
        <f>(B3+D3+F3+H3+I3+L3+N3+P3+S3)/Z3</f>
        <v>537</v>
      </c>
      <c r="Y3" s="21">
        <v>1</v>
      </c>
      <c r="Z3" s="22">
        <v>1</v>
      </c>
    </row>
    <row r="4" spans="1:26" ht="15.75" thickBot="1">
      <c r="A4" s="3" t="s">
        <v>33</v>
      </c>
      <c r="B4" s="7">
        <v>582</v>
      </c>
      <c r="C4" s="7">
        <v>534</v>
      </c>
      <c r="D4" s="7">
        <v>551</v>
      </c>
      <c r="E4" s="7">
        <v>554</v>
      </c>
      <c r="F4" s="7">
        <v>543</v>
      </c>
      <c r="G4" s="7">
        <v>534</v>
      </c>
      <c r="H4" s="7">
        <v>571</v>
      </c>
      <c r="I4" s="7">
        <v>575</v>
      </c>
      <c r="J4" s="7">
        <v>526</v>
      </c>
      <c r="K4" s="7">
        <v>539</v>
      </c>
      <c r="L4" s="7">
        <v>510</v>
      </c>
      <c r="M4" s="7">
        <v>541</v>
      </c>
      <c r="N4" s="7">
        <v>572</v>
      </c>
      <c r="O4" s="7">
        <v>542</v>
      </c>
      <c r="P4" s="7">
        <v>583</v>
      </c>
      <c r="Q4" s="7">
        <v>566</v>
      </c>
      <c r="R4" s="7">
        <v>527</v>
      </c>
      <c r="S4" s="7"/>
      <c r="T4" s="14">
        <f aca="true" t="shared" si="0" ref="T4:T14">SUM(B4:S4)</f>
        <v>9350</v>
      </c>
      <c r="U4" s="23">
        <v>17</v>
      </c>
      <c r="V4" s="18">
        <f aca="true" t="shared" si="1" ref="V4:V14">T4/U4</f>
        <v>550</v>
      </c>
      <c r="W4" s="19">
        <f aca="true" t="shared" si="2" ref="W4:W14">(O4+C4+E4+G4+J4+K4+M4+Q4+R4)/Y4</f>
        <v>540.3333333333334</v>
      </c>
      <c r="X4" s="20">
        <f aca="true" t="shared" si="3" ref="X4:X14">(B4+D4+F4+H4+I4+L4+N4+P4+S4)/Z4</f>
        <v>560.875</v>
      </c>
      <c r="Y4" s="21">
        <v>9</v>
      </c>
      <c r="Z4" s="22">
        <v>8</v>
      </c>
    </row>
    <row r="5" spans="1:26" ht="15.75" thickBot="1">
      <c r="A5" s="3" t="s">
        <v>44</v>
      </c>
      <c r="B5" s="7">
        <v>537</v>
      </c>
      <c r="C5" s="7">
        <v>562</v>
      </c>
      <c r="D5" s="7">
        <v>533</v>
      </c>
      <c r="E5" s="7">
        <v>521</v>
      </c>
      <c r="F5" s="7">
        <v>593</v>
      </c>
      <c r="G5" s="7">
        <v>570</v>
      </c>
      <c r="H5" s="7">
        <v>590</v>
      </c>
      <c r="I5" s="168">
        <v>618</v>
      </c>
      <c r="J5" s="7">
        <v>526</v>
      </c>
      <c r="K5" s="7">
        <v>506</v>
      </c>
      <c r="L5" s="7">
        <v>562</v>
      </c>
      <c r="M5" s="7">
        <v>250</v>
      </c>
      <c r="N5" s="7">
        <v>506</v>
      </c>
      <c r="O5" s="7">
        <v>563</v>
      </c>
      <c r="P5" s="7">
        <v>548</v>
      </c>
      <c r="Q5" s="7">
        <v>529</v>
      </c>
      <c r="R5" s="7">
        <v>248</v>
      </c>
      <c r="S5" s="7">
        <v>554</v>
      </c>
      <c r="T5" s="14">
        <f t="shared" si="0"/>
        <v>9316</v>
      </c>
      <c r="U5" s="23">
        <v>17</v>
      </c>
      <c r="V5" s="174">
        <f t="shared" si="1"/>
        <v>548</v>
      </c>
      <c r="W5" s="19">
        <f t="shared" si="2"/>
        <v>534.375</v>
      </c>
      <c r="X5" s="19">
        <f t="shared" si="3"/>
        <v>560.1111111111111</v>
      </c>
      <c r="Y5" s="21">
        <v>8</v>
      </c>
      <c r="Z5" s="22">
        <v>9</v>
      </c>
    </row>
    <row r="6" spans="1:26" ht="15.75" thickBot="1">
      <c r="A6" s="3" t="s">
        <v>5</v>
      </c>
      <c r="B6" s="7">
        <v>520</v>
      </c>
      <c r="C6" s="7">
        <v>537</v>
      </c>
      <c r="D6" s="7"/>
      <c r="E6" s="7">
        <v>524</v>
      </c>
      <c r="F6" s="7">
        <v>244</v>
      </c>
      <c r="G6" s="7"/>
      <c r="H6" s="7"/>
      <c r="I6" s="7">
        <v>525</v>
      </c>
      <c r="J6" s="7"/>
      <c r="K6" s="7"/>
      <c r="L6" s="7"/>
      <c r="M6" s="7"/>
      <c r="N6" s="7"/>
      <c r="O6" s="7">
        <v>568</v>
      </c>
      <c r="P6" s="7">
        <v>554</v>
      </c>
      <c r="Q6" s="7"/>
      <c r="R6" s="7">
        <v>556</v>
      </c>
      <c r="S6" s="7"/>
      <c r="T6" s="14">
        <f t="shared" si="0"/>
        <v>4028</v>
      </c>
      <c r="U6" s="14">
        <v>7.5</v>
      </c>
      <c r="V6" s="48">
        <f t="shared" si="1"/>
        <v>537.0666666666667</v>
      </c>
      <c r="W6" s="19">
        <f>(O6+C6+E6+G6+J6+K6+M6+Q6+R6)/Y6</f>
        <v>546.25</v>
      </c>
      <c r="X6" s="19">
        <f t="shared" si="3"/>
        <v>526.5714285714286</v>
      </c>
      <c r="Y6" s="21">
        <v>4</v>
      </c>
      <c r="Z6" s="22">
        <v>3.5</v>
      </c>
    </row>
    <row r="7" spans="1:26" ht="15.75" thickBot="1">
      <c r="A7" s="3" t="s">
        <v>32</v>
      </c>
      <c r="B7" s="7"/>
      <c r="C7" s="7">
        <v>399</v>
      </c>
      <c r="D7" s="7">
        <v>522</v>
      </c>
      <c r="E7" s="7"/>
      <c r="F7" s="7"/>
      <c r="G7" s="7">
        <v>530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4">
        <f t="shared" si="0"/>
        <v>1451</v>
      </c>
      <c r="U7" s="14">
        <v>2.75</v>
      </c>
      <c r="V7" s="48">
        <f t="shared" si="1"/>
        <v>527.6363636363636</v>
      </c>
      <c r="W7" s="19">
        <f t="shared" si="2"/>
        <v>530.8571428571429</v>
      </c>
      <c r="X7" s="19">
        <f t="shared" si="3"/>
        <v>522</v>
      </c>
      <c r="Y7" s="21">
        <v>1.75</v>
      </c>
      <c r="Z7" s="22">
        <v>1</v>
      </c>
    </row>
    <row r="8" spans="1:26" ht="15.75" thickBot="1">
      <c r="A8" s="3" t="s">
        <v>31</v>
      </c>
      <c r="B8" s="7">
        <v>403</v>
      </c>
      <c r="C8" s="7"/>
      <c r="D8" s="7">
        <v>510</v>
      </c>
      <c r="E8" s="7">
        <v>561</v>
      </c>
      <c r="F8" s="7">
        <v>238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4">
        <f t="shared" si="0"/>
        <v>1712</v>
      </c>
      <c r="U8" s="14">
        <v>3.25</v>
      </c>
      <c r="V8" s="48">
        <f t="shared" si="1"/>
        <v>526.7692307692307</v>
      </c>
      <c r="W8" s="19">
        <f t="shared" si="2"/>
        <v>561</v>
      </c>
      <c r="X8" s="19">
        <f t="shared" si="3"/>
        <v>511.55555555555554</v>
      </c>
      <c r="Y8" s="21">
        <v>1</v>
      </c>
      <c r="Z8" s="22">
        <v>2.25</v>
      </c>
    </row>
    <row r="9" spans="1:26" ht="15.75" thickBot="1">
      <c r="A9" s="3" t="s">
        <v>2</v>
      </c>
      <c r="B9" s="7">
        <v>538</v>
      </c>
      <c r="C9" s="7">
        <v>543</v>
      </c>
      <c r="D9" s="7"/>
      <c r="E9" s="7">
        <v>515</v>
      </c>
      <c r="F9" s="7">
        <v>541</v>
      </c>
      <c r="G9" s="7">
        <v>558</v>
      </c>
      <c r="H9" s="7">
        <v>556</v>
      </c>
      <c r="I9" s="7">
        <v>547</v>
      </c>
      <c r="J9" s="7">
        <v>548</v>
      </c>
      <c r="K9" s="7">
        <v>526</v>
      </c>
      <c r="L9" s="7">
        <v>513</v>
      </c>
      <c r="M9" s="7">
        <v>547</v>
      </c>
      <c r="N9" s="7">
        <v>490</v>
      </c>
      <c r="O9" s="7"/>
      <c r="P9" s="7">
        <v>554</v>
      </c>
      <c r="Q9" s="7">
        <v>514</v>
      </c>
      <c r="R9" s="7"/>
      <c r="S9" s="7">
        <v>531</v>
      </c>
      <c r="T9" s="14">
        <f t="shared" si="0"/>
        <v>8021</v>
      </c>
      <c r="U9" s="14">
        <v>15</v>
      </c>
      <c r="V9" s="48">
        <f t="shared" si="1"/>
        <v>534.7333333333333</v>
      </c>
      <c r="W9" s="19">
        <f t="shared" si="2"/>
        <v>535.8571428571429</v>
      </c>
      <c r="X9" s="19">
        <f t="shared" si="3"/>
        <v>533.75</v>
      </c>
      <c r="Y9" s="21">
        <v>7</v>
      </c>
      <c r="Z9" s="22">
        <v>8</v>
      </c>
    </row>
    <row r="10" spans="1:26" ht="15.75" thickBot="1">
      <c r="A10" s="3" t="s">
        <v>52</v>
      </c>
      <c r="B10" s="7">
        <v>110</v>
      </c>
      <c r="C10" s="7"/>
      <c r="D10" s="7"/>
      <c r="E10" s="7"/>
      <c r="F10" s="7">
        <v>534</v>
      </c>
      <c r="G10" s="7">
        <v>559</v>
      </c>
      <c r="H10" s="7">
        <v>479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4">
        <f t="shared" si="0"/>
        <v>1682</v>
      </c>
      <c r="U10" s="14">
        <v>3.25</v>
      </c>
      <c r="V10" s="48">
        <f t="shared" si="1"/>
        <v>517.5384615384615</v>
      </c>
      <c r="W10" s="19">
        <f t="shared" si="2"/>
        <v>559</v>
      </c>
      <c r="X10" s="19">
        <f t="shared" si="3"/>
        <v>499.1111111111111</v>
      </c>
      <c r="Y10" s="21">
        <v>1</v>
      </c>
      <c r="Z10" s="22">
        <v>2.25</v>
      </c>
    </row>
    <row r="11" spans="1:26" ht="15.75" thickBot="1">
      <c r="A11" s="3" t="s">
        <v>30</v>
      </c>
      <c r="B11" s="7"/>
      <c r="C11" s="7"/>
      <c r="D11" s="7">
        <v>485</v>
      </c>
      <c r="E11" s="7"/>
      <c r="F11" s="7"/>
      <c r="G11" s="7"/>
      <c r="H11" s="7"/>
      <c r="I11" s="7">
        <v>550</v>
      </c>
      <c r="J11" s="7">
        <v>536</v>
      </c>
      <c r="K11" s="7">
        <v>494</v>
      </c>
      <c r="L11" s="7"/>
      <c r="M11" s="7">
        <v>533</v>
      </c>
      <c r="N11" s="7">
        <v>543</v>
      </c>
      <c r="O11" s="7">
        <v>105</v>
      </c>
      <c r="P11" s="7">
        <v>560</v>
      </c>
      <c r="Q11" s="7">
        <v>537</v>
      </c>
      <c r="R11" s="7">
        <v>566</v>
      </c>
      <c r="S11" s="7">
        <v>546</v>
      </c>
      <c r="T11" s="14">
        <f t="shared" si="0"/>
        <v>5455</v>
      </c>
      <c r="U11" s="14">
        <v>10.25</v>
      </c>
      <c r="V11" s="19">
        <f t="shared" si="1"/>
        <v>532.1951219512196</v>
      </c>
      <c r="W11" s="19">
        <f t="shared" si="2"/>
        <v>527.8095238095239</v>
      </c>
      <c r="X11" s="19">
        <f t="shared" si="3"/>
        <v>536.8</v>
      </c>
      <c r="Y11" s="21">
        <v>5.25</v>
      </c>
      <c r="Z11" s="22">
        <v>5</v>
      </c>
    </row>
    <row r="12" spans="1:26" ht="15.75" thickBot="1">
      <c r="A12" s="3" t="s">
        <v>53</v>
      </c>
      <c r="B12" s="7"/>
      <c r="C12" s="7"/>
      <c r="D12" s="7"/>
      <c r="E12" s="7"/>
      <c r="F12" s="7"/>
      <c r="G12" s="7">
        <v>565</v>
      </c>
      <c r="H12" s="7">
        <v>528</v>
      </c>
      <c r="I12" s="7">
        <v>557</v>
      </c>
      <c r="J12" s="7">
        <v>524</v>
      </c>
      <c r="K12" s="7">
        <v>566</v>
      </c>
      <c r="L12" s="7">
        <v>506</v>
      </c>
      <c r="M12" s="7">
        <v>259</v>
      </c>
      <c r="N12" s="7">
        <v>522</v>
      </c>
      <c r="O12" s="7">
        <v>535</v>
      </c>
      <c r="P12" s="7">
        <v>559</v>
      </c>
      <c r="Q12" s="7">
        <v>546</v>
      </c>
      <c r="R12" s="7">
        <v>521</v>
      </c>
      <c r="S12" s="7">
        <v>527</v>
      </c>
      <c r="T12" s="14">
        <f t="shared" si="0"/>
        <v>6715</v>
      </c>
      <c r="U12" s="14">
        <v>12.5</v>
      </c>
      <c r="V12" s="48">
        <f t="shared" si="1"/>
        <v>537.2</v>
      </c>
      <c r="W12" s="19">
        <f t="shared" si="2"/>
        <v>540.9230769230769</v>
      </c>
      <c r="X12" s="19">
        <f t="shared" si="3"/>
        <v>533.1666666666666</v>
      </c>
      <c r="Y12" s="21">
        <v>6.5</v>
      </c>
      <c r="Z12" s="22">
        <v>6</v>
      </c>
    </row>
    <row r="13" spans="1:26" ht="15.75" thickBot="1">
      <c r="A13" s="3" t="s">
        <v>51</v>
      </c>
      <c r="B13" s="7"/>
      <c r="C13" s="7">
        <v>112</v>
      </c>
      <c r="D13" s="7">
        <v>525</v>
      </c>
      <c r="E13" s="7">
        <v>584</v>
      </c>
      <c r="F13" s="7">
        <v>497</v>
      </c>
      <c r="G13" s="7"/>
      <c r="H13" s="7">
        <v>527</v>
      </c>
      <c r="I13" s="7"/>
      <c r="J13" s="7">
        <v>526</v>
      </c>
      <c r="K13" s="7"/>
      <c r="L13" s="7">
        <v>519</v>
      </c>
      <c r="M13" s="7">
        <v>552</v>
      </c>
      <c r="N13" s="7">
        <v>531</v>
      </c>
      <c r="O13" s="7">
        <v>533</v>
      </c>
      <c r="P13" s="7"/>
      <c r="Q13" s="7">
        <v>545</v>
      </c>
      <c r="R13" s="7">
        <v>568</v>
      </c>
      <c r="S13" s="7">
        <v>541</v>
      </c>
      <c r="T13" s="14">
        <f t="shared" si="0"/>
        <v>6560</v>
      </c>
      <c r="U13" s="14">
        <v>12.25</v>
      </c>
      <c r="V13" s="48">
        <f t="shared" si="1"/>
        <v>535.5102040816327</v>
      </c>
      <c r="W13" s="20">
        <f t="shared" si="2"/>
        <v>547.2</v>
      </c>
      <c r="X13" s="19">
        <f t="shared" si="3"/>
        <v>523.3333333333334</v>
      </c>
      <c r="Y13" s="21">
        <v>6.25</v>
      </c>
      <c r="Z13" s="22">
        <v>6</v>
      </c>
    </row>
    <row r="14" spans="1:26" s="111" customFormat="1" ht="15.75" thickBot="1">
      <c r="A14" s="117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>
        <v>529</v>
      </c>
      <c r="L14" s="7">
        <v>548</v>
      </c>
      <c r="M14" s="7">
        <v>481</v>
      </c>
      <c r="N14" s="7"/>
      <c r="O14" s="7">
        <v>404</v>
      </c>
      <c r="P14" s="7"/>
      <c r="Q14" s="7"/>
      <c r="R14" s="7">
        <v>257</v>
      </c>
      <c r="S14" s="7">
        <v>546</v>
      </c>
      <c r="T14" s="14">
        <f t="shared" si="0"/>
        <v>2765</v>
      </c>
      <c r="U14" s="14">
        <v>5.25</v>
      </c>
      <c r="V14" s="48">
        <f t="shared" si="1"/>
        <v>526.6666666666666</v>
      </c>
      <c r="W14" s="19">
        <f t="shared" si="2"/>
        <v>514.1538461538462</v>
      </c>
      <c r="X14" s="19">
        <f t="shared" si="3"/>
        <v>547</v>
      </c>
      <c r="Y14" s="21">
        <v>3.25</v>
      </c>
      <c r="Z14" s="22">
        <v>2</v>
      </c>
    </row>
    <row r="15" spans="1:26" ht="15.75" thickBot="1">
      <c r="A15" s="2" t="s">
        <v>7</v>
      </c>
      <c r="B15" s="50">
        <f>SUM(B3:B11)</f>
        <v>3227</v>
      </c>
      <c r="C15" s="8">
        <f aca="true" t="shared" si="4" ref="C15:J15">SUM(C3:C13)</f>
        <v>3258</v>
      </c>
      <c r="D15" s="51">
        <f t="shared" si="4"/>
        <v>3126</v>
      </c>
      <c r="E15" s="8">
        <f t="shared" si="4"/>
        <v>3259</v>
      </c>
      <c r="F15" s="8">
        <f t="shared" si="4"/>
        <v>3190</v>
      </c>
      <c r="G15" s="8">
        <f t="shared" si="4"/>
        <v>3316</v>
      </c>
      <c r="H15" s="8">
        <f t="shared" si="4"/>
        <v>3251</v>
      </c>
      <c r="I15" s="37">
        <f t="shared" si="4"/>
        <v>3372</v>
      </c>
      <c r="J15" s="9">
        <f t="shared" si="4"/>
        <v>3186</v>
      </c>
      <c r="K15" s="8">
        <f aca="true" t="shared" si="5" ref="K15:P15">SUM(K3:K14)</f>
        <v>3160</v>
      </c>
      <c r="L15" s="8">
        <f t="shared" si="5"/>
        <v>3158</v>
      </c>
      <c r="M15" s="8">
        <f t="shared" si="5"/>
        <v>3163</v>
      </c>
      <c r="N15" s="8">
        <f t="shared" si="5"/>
        <v>3164</v>
      </c>
      <c r="O15" s="8">
        <f t="shared" si="5"/>
        <v>3250</v>
      </c>
      <c r="P15" s="8">
        <f t="shared" si="5"/>
        <v>3358</v>
      </c>
      <c r="Q15" s="8">
        <f>SUM(Q3:Q14)</f>
        <v>3237</v>
      </c>
      <c r="R15" s="9">
        <f>SUM(R3:R14)</f>
        <v>3243</v>
      </c>
      <c r="S15" s="11">
        <f>SUM(S3:S14)</f>
        <v>3245</v>
      </c>
      <c r="T15" s="13">
        <f>SUM(T3:T14)</f>
        <v>58163</v>
      </c>
      <c r="U15" s="13">
        <f>SUM(U3:U14)</f>
        <v>108</v>
      </c>
      <c r="V15" s="18">
        <f>T15/AB2</f>
        <v>3231.277777777778</v>
      </c>
      <c r="W15" s="26"/>
      <c r="X15" s="26"/>
      <c r="Y15" s="21">
        <f>SUM(Y3:Y14)</f>
        <v>54</v>
      </c>
      <c r="Z15" s="22">
        <f>SUM(Z3:Z14)</f>
        <v>54</v>
      </c>
    </row>
    <row r="16" ht="15.75" thickBot="1"/>
    <row r="17" spans="2:29" ht="15.75" thickBot="1">
      <c r="B17" s="41" t="s">
        <v>37</v>
      </c>
      <c r="D17" s="42" t="s">
        <v>39</v>
      </c>
      <c r="F17" s="53" t="s">
        <v>54</v>
      </c>
      <c r="H17" s="52" t="s">
        <v>55</v>
      </c>
      <c r="W17" s="5"/>
      <c r="AB17" s="171"/>
      <c r="AC17" s="111" t="s">
        <v>60</v>
      </c>
    </row>
    <row r="18" ht="24" customHeight="1" thickBot="1">
      <c r="AB18" t="s">
        <v>87</v>
      </c>
    </row>
    <row r="19" spans="1:24" ht="15.75" customHeight="1" thickBot="1">
      <c r="A19" s="4" t="s">
        <v>83</v>
      </c>
      <c r="V19" s="184" t="s">
        <v>43</v>
      </c>
      <c r="W19" s="182" t="s">
        <v>42</v>
      </c>
      <c r="X19" s="183"/>
    </row>
    <row r="20" spans="1:26" ht="15.75" thickBot="1">
      <c r="A20" s="2" t="s">
        <v>10</v>
      </c>
      <c r="B20" s="43" t="s">
        <v>1</v>
      </c>
      <c r="C20" s="45" t="s">
        <v>3</v>
      </c>
      <c r="D20" s="43" t="s">
        <v>4</v>
      </c>
      <c r="E20" s="45" t="s">
        <v>8</v>
      </c>
      <c r="F20" s="43" t="s">
        <v>9</v>
      </c>
      <c r="G20" s="12" t="s">
        <v>48</v>
      </c>
      <c r="H20" s="45" t="s">
        <v>12</v>
      </c>
      <c r="I20" s="45" t="s">
        <v>13</v>
      </c>
      <c r="J20" s="43" t="s">
        <v>14</v>
      </c>
      <c r="K20" s="45" t="s">
        <v>15</v>
      </c>
      <c r="L20" s="43" t="s">
        <v>16</v>
      </c>
      <c r="M20" s="45" t="s">
        <v>17</v>
      </c>
      <c r="N20" s="12" t="s">
        <v>48</v>
      </c>
      <c r="O20" s="43" t="s">
        <v>19</v>
      </c>
      <c r="P20" s="12" t="s">
        <v>86</v>
      </c>
      <c r="Q20" s="12" t="s">
        <v>85</v>
      </c>
      <c r="R20" s="12" t="s">
        <v>85</v>
      </c>
      <c r="S20" s="12" t="s">
        <v>86</v>
      </c>
      <c r="T20" s="13" t="s">
        <v>24</v>
      </c>
      <c r="U20" s="58" t="s">
        <v>25</v>
      </c>
      <c r="V20" s="185"/>
      <c r="W20" s="46" t="s">
        <v>37</v>
      </c>
      <c r="X20" s="47" t="s">
        <v>38</v>
      </c>
      <c r="Y20" s="16" t="s">
        <v>40</v>
      </c>
      <c r="Z20" s="17" t="s">
        <v>41</v>
      </c>
    </row>
    <row r="21" spans="1:26" ht="15.75" thickBot="1">
      <c r="A21" s="3" t="s">
        <v>26</v>
      </c>
      <c r="B21" s="27">
        <v>473</v>
      </c>
      <c r="C21" s="6">
        <v>550</v>
      </c>
      <c r="D21" s="6"/>
      <c r="E21" s="7"/>
      <c r="F21" s="7"/>
      <c r="G21" s="6"/>
      <c r="H21" s="7">
        <v>552</v>
      </c>
      <c r="I21" s="28">
        <v>506</v>
      </c>
      <c r="J21" s="28">
        <v>535</v>
      </c>
      <c r="K21" s="28">
        <v>522</v>
      </c>
      <c r="L21" s="28">
        <v>512</v>
      </c>
      <c r="M21" s="28">
        <v>488</v>
      </c>
      <c r="N21" s="28"/>
      <c r="O21" s="28">
        <v>564</v>
      </c>
      <c r="P21" s="61"/>
      <c r="Q21" s="28"/>
      <c r="R21" s="28"/>
      <c r="S21" s="28"/>
      <c r="T21" s="57">
        <f aca="true" t="shared" si="6" ref="T21:T35">SUM(B21:S21)</f>
        <v>4702</v>
      </c>
      <c r="U21" s="60">
        <v>9</v>
      </c>
      <c r="V21" s="176">
        <f aca="true" t="shared" si="7" ref="V21:V35">T21/U21</f>
        <v>522.4444444444445</v>
      </c>
      <c r="W21" s="30">
        <f>(C21+E21+H21+I21+K21+M21)/Y21</f>
        <v>523.6</v>
      </c>
      <c r="X21" s="31">
        <f>(B21+D21+F21+J21+L21+O21)/Z21</f>
        <v>521</v>
      </c>
      <c r="Y21" s="21">
        <v>5</v>
      </c>
      <c r="Z21" s="22">
        <v>4</v>
      </c>
    </row>
    <row r="22" spans="1:26" ht="15.75" thickBot="1">
      <c r="A22" s="3" t="s">
        <v>27</v>
      </c>
      <c r="B22" s="27">
        <v>498</v>
      </c>
      <c r="C22" s="6">
        <v>508</v>
      </c>
      <c r="D22" s="6">
        <v>564</v>
      </c>
      <c r="E22" s="7">
        <v>499</v>
      </c>
      <c r="F22" s="7">
        <v>595</v>
      </c>
      <c r="H22" s="6">
        <v>480</v>
      </c>
      <c r="I22" s="7">
        <v>555</v>
      </c>
      <c r="J22" s="7">
        <v>498</v>
      </c>
      <c r="K22" s="7">
        <v>475</v>
      </c>
      <c r="L22" s="7">
        <v>561</v>
      </c>
      <c r="M22" s="7">
        <v>514</v>
      </c>
      <c r="N22" s="7"/>
      <c r="O22" s="7">
        <v>532</v>
      </c>
      <c r="P22" s="7"/>
      <c r="Q22" s="7"/>
      <c r="R22" s="7"/>
      <c r="S22" s="7"/>
      <c r="T22" s="57">
        <f t="shared" si="6"/>
        <v>6279</v>
      </c>
      <c r="U22" s="23">
        <v>12</v>
      </c>
      <c r="V22" s="176">
        <f t="shared" si="7"/>
        <v>523.25</v>
      </c>
      <c r="W22" s="30">
        <f aca="true" t="shared" si="8" ref="W22:W35">(C22+E22+H22+I22+K22+M22)/Y22</f>
        <v>505.1666666666667</v>
      </c>
      <c r="X22" s="19">
        <f aca="true" t="shared" si="9" ref="X22:X35">(B22+D22+F22+J22+L22+O22)/Z22</f>
        <v>541.3333333333334</v>
      </c>
      <c r="Y22" s="21">
        <v>6</v>
      </c>
      <c r="Z22" s="22">
        <v>6</v>
      </c>
    </row>
    <row r="23" spans="1:26" ht="15.75" thickBot="1">
      <c r="A23" s="3" t="s">
        <v>28</v>
      </c>
      <c r="B23" s="27"/>
      <c r="C23" s="6"/>
      <c r="D23" s="6">
        <v>556</v>
      </c>
      <c r="E23" s="7">
        <v>522</v>
      </c>
      <c r="F23" s="7"/>
      <c r="H23" s="6">
        <v>263</v>
      </c>
      <c r="I23" s="7">
        <v>524</v>
      </c>
      <c r="J23" s="7"/>
      <c r="K23" s="7">
        <v>550</v>
      </c>
      <c r="L23" s="7">
        <v>558</v>
      </c>
      <c r="M23" s="7"/>
      <c r="N23" s="7"/>
      <c r="O23" s="7">
        <v>534</v>
      </c>
      <c r="P23" s="7"/>
      <c r="Q23" s="7"/>
      <c r="R23" s="7"/>
      <c r="S23" s="7"/>
      <c r="T23" s="57">
        <f t="shared" si="6"/>
        <v>3507</v>
      </c>
      <c r="U23" s="33">
        <v>6.5</v>
      </c>
      <c r="V23" s="175">
        <f t="shared" si="7"/>
        <v>539.5384615384615</v>
      </c>
      <c r="W23" s="30">
        <f t="shared" si="8"/>
        <v>531.1428571428571</v>
      </c>
      <c r="X23" s="20">
        <f t="shared" si="9"/>
        <v>549.3333333333334</v>
      </c>
      <c r="Y23" s="21">
        <v>3.5</v>
      </c>
      <c r="Z23" s="22">
        <v>3</v>
      </c>
    </row>
    <row r="24" spans="1:26" ht="15.75" thickBot="1">
      <c r="A24" s="3" t="s">
        <v>51</v>
      </c>
      <c r="B24" s="27"/>
      <c r="C24" s="6"/>
      <c r="D24" s="6"/>
      <c r="E24" s="7">
        <v>549</v>
      </c>
      <c r="F24" s="7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7">
        <f t="shared" si="6"/>
        <v>549</v>
      </c>
      <c r="U24" s="33">
        <v>1</v>
      </c>
      <c r="V24" s="177">
        <f t="shared" si="7"/>
        <v>549</v>
      </c>
      <c r="W24" s="30">
        <f t="shared" si="8"/>
        <v>549</v>
      </c>
      <c r="X24" s="31"/>
      <c r="Y24" s="21">
        <v>1</v>
      </c>
      <c r="Z24" s="22">
        <v>0</v>
      </c>
    </row>
    <row r="25" spans="1:26" ht="15.75" thickBot="1">
      <c r="A25" s="3" t="s">
        <v>29</v>
      </c>
      <c r="B25" s="7">
        <v>518</v>
      </c>
      <c r="C25" s="28">
        <v>521</v>
      </c>
      <c r="D25" s="7">
        <v>548</v>
      </c>
      <c r="E25" s="7"/>
      <c r="F25" s="7"/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7">
        <f t="shared" si="6"/>
        <v>1587</v>
      </c>
      <c r="U25" s="34">
        <v>3</v>
      </c>
      <c r="V25" s="176">
        <f t="shared" si="7"/>
        <v>529</v>
      </c>
      <c r="W25" s="30">
        <f t="shared" si="8"/>
        <v>521</v>
      </c>
      <c r="X25" s="31">
        <f t="shared" si="9"/>
        <v>533</v>
      </c>
      <c r="Y25" s="21">
        <v>1</v>
      </c>
      <c r="Z25" s="22">
        <v>2</v>
      </c>
    </row>
    <row r="26" spans="1:26" ht="15.75" thickBot="1">
      <c r="A26" s="3" t="s">
        <v>36</v>
      </c>
      <c r="B26" s="27">
        <v>473</v>
      </c>
      <c r="C26" s="6"/>
      <c r="D26" s="6"/>
      <c r="E26" s="7"/>
      <c r="F26" s="7">
        <v>493</v>
      </c>
      <c r="H26" s="6"/>
      <c r="I26" s="7"/>
      <c r="J26" s="7">
        <v>224</v>
      </c>
      <c r="K26" s="7"/>
      <c r="L26" s="7"/>
      <c r="M26" s="7"/>
      <c r="N26" s="7"/>
      <c r="O26" s="7"/>
      <c r="P26" s="7"/>
      <c r="Q26" s="7"/>
      <c r="R26" s="7"/>
      <c r="S26" s="7"/>
      <c r="T26" s="57">
        <f t="shared" si="6"/>
        <v>1190</v>
      </c>
      <c r="U26" s="34">
        <v>2.5</v>
      </c>
      <c r="V26" s="176">
        <f t="shared" si="7"/>
        <v>476</v>
      </c>
      <c r="W26" s="30"/>
      <c r="X26" s="31">
        <f t="shared" si="9"/>
        <v>476</v>
      </c>
      <c r="Y26" s="21">
        <v>0</v>
      </c>
      <c r="Z26" s="22">
        <v>2.5</v>
      </c>
    </row>
    <row r="27" spans="1:26" ht="15.75" thickBot="1">
      <c r="A27" s="3" t="s">
        <v>32</v>
      </c>
      <c r="B27" s="27"/>
      <c r="C27" s="6">
        <v>526</v>
      </c>
      <c r="D27" s="27"/>
      <c r="E27" s="7"/>
      <c r="F27" s="7"/>
      <c r="H27" s="6">
        <v>534</v>
      </c>
      <c r="I27" s="7"/>
      <c r="J27" s="7">
        <v>531</v>
      </c>
      <c r="K27" s="7">
        <v>553</v>
      </c>
      <c r="L27" s="7"/>
      <c r="M27" s="7">
        <v>556</v>
      </c>
      <c r="N27" s="7"/>
      <c r="O27" s="7">
        <v>523</v>
      </c>
      <c r="P27" s="7"/>
      <c r="Q27" s="7"/>
      <c r="R27" s="7"/>
      <c r="S27" s="7"/>
      <c r="T27" s="57">
        <f t="shared" si="6"/>
        <v>3223</v>
      </c>
      <c r="U27" s="34">
        <v>6</v>
      </c>
      <c r="V27" s="176">
        <f t="shared" si="7"/>
        <v>537.1666666666666</v>
      </c>
      <c r="W27" s="18">
        <f t="shared" si="8"/>
        <v>542.25</v>
      </c>
      <c r="X27" s="31">
        <f t="shared" si="9"/>
        <v>527</v>
      </c>
      <c r="Y27" s="21">
        <v>4</v>
      </c>
      <c r="Z27" s="22">
        <v>2</v>
      </c>
    </row>
    <row r="28" spans="1:26" ht="15.75" thickBot="1">
      <c r="A28" s="3" t="s">
        <v>50</v>
      </c>
      <c r="B28" s="27">
        <v>502</v>
      </c>
      <c r="C28" s="6">
        <v>486</v>
      </c>
      <c r="D28" s="27">
        <v>501</v>
      </c>
      <c r="E28" s="7">
        <v>120</v>
      </c>
      <c r="F28" s="7"/>
      <c r="H28" s="6"/>
      <c r="I28" s="7">
        <v>499</v>
      </c>
      <c r="J28" s="7">
        <v>534</v>
      </c>
      <c r="K28" s="7">
        <v>512</v>
      </c>
      <c r="L28" s="7">
        <v>493</v>
      </c>
      <c r="M28" s="7">
        <v>552</v>
      </c>
      <c r="N28" s="7"/>
      <c r="O28" s="7">
        <v>538</v>
      </c>
      <c r="P28" s="7"/>
      <c r="Q28" s="7"/>
      <c r="R28" s="7"/>
      <c r="S28" s="7"/>
      <c r="T28" s="57">
        <f t="shared" si="6"/>
        <v>4737</v>
      </c>
      <c r="U28" s="34">
        <v>9.25</v>
      </c>
      <c r="V28" s="176">
        <f t="shared" si="7"/>
        <v>512.1081081081081</v>
      </c>
      <c r="W28" s="30">
        <f t="shared" si="8"/>
        <v>510.3529411764706</v>
      </c>
      <c r="X28" s="31">
        <f t="shared" si="9"/>
        <v>513.6</v>
      </c>
      <c r="Y28" s="21">
        <v>4.25</v>
      </c>
      <c r="Z28" s="22">
        <v>5</v>
      </c>
    </row>
    <row r="29" spans="1:26" ht="15.75" thickBot="1">
      <c r="A29" s="3" t="s">
        <v>31</v>
      </c>
      <c r="B29" s="27"/>
      <c r="C29" s="6"/>
      <c r="D29" s="6"/>
      <c r="E29" s="7">
        <v>237</v>
      </c>
      <c r="F29" s="7">
        <v>502</v>
      </c>
      <c r="H29" s="6">
        <v>536</v>
      </c>
      <c r="I29" s="7">
        <v>489</v>
      </c>
      <c r="J29" s="7">
        <v>554</v>
      </c>
      <c r="K29" s="7">
        <v>559</v>
      </c>
      <c r="L29" s="7">
        <v>551</v>
      </c>
      <c r="M29" s="7">
        <v>529</v>
      </c>
      <c r="N29" s="7"/>
      <c r="O29" s="7">
        <v>523</v>
      </c>
      <c r="P29" s="7"/>
      <c r="Q29" s="7"/>
      <c r="R29" s="7"/>
      <c r="S29" s="7"/>
      <c r="T29" s="57">
        <f t="shared" si="6"/>
        <v>4480</v>
      </c>
      <c r="U29" s="33">
        <v>8.5</v>
      </c>
      <c r="V29" s="176">
        <f t="shared" si="7"/>
        <v>527.0588235294117</v>
      </c>
      <c r="W29" s="30">
        <f t="shared" si="8"/>
        <v>522.2222222222222</v>
      </c>
      <c r="X29" s="31">
        <f t="shared" si="9"/>
        <v>532.5</v>
      </c>
      <c r="Y29" s="21">
        <v>4.5</v>
      </c>
      <c r="Z29" s="22">
        <v>4</v>
      </c>
    </row>
    <row r="30" spans="1:26" ht="15.75" thickBot="1">
      <c r="A30" s="3" t="s">
        <v>49</v>
      </c>
      <c r="B30" s="27">
        <v>484</v>
      </c>
      <c r="C30" s="6">
        <v>530</v>
      </c>
      <c r="D30" s="6">
        <v>535</v>
      </c>
      <c r="E30" s="7"/>
      <c r="F30" s="7">
        <v>497</v>
      </c>
      <c r="H30" s="6">
        <v>217</v>
      </c>
      <c r="I30" s="7">
        <v>464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6"/>
        <v>2727</v>
      </c>
      <c r="U30" s="34">
        <v>5.5</v>
      </c>
      <c r="V30" s="176">
        <f t="shared" si="7"/>
        <v>495.8181818181818</v>
      </c>
      <c r="W30" s="30">
        <f t="shared" si="8"/>
        <v>484.4</v>
      </c>
      <c r="X30" s="31">
        <f t="shared" si="9"/>
        <v>505.3333333333333</v>
      </c>
      <c r="Y30" s="21">
        <v>2.5</v>
      </c>
      <c r="Z30" s="22">
        <v>3</v>
      </c>
    </row>
    <row r="31" spans="1:26" ht="15.75" thickBot="1">
      <c r="A31" s="3" t="s">
        <v>5</v>
      </c>
      <c r="B31" s="27"/>
      <c r="C31" s="6"/>
      <c r="D31" s="6"/>
      <c r="E31" s="7">
        <v>547</v>
      </c>
      <c r="F31" s="7">
        <v>545</v>
      </c>
      <c r="H31" s="170">
        <v>568</v>
      </c>
      <c r="I31" s="7"/>
      <c r="J31" s="7">
        <v>227</v>
      </c>
      <c r="K31" s="7"/>
      <c r="L31" s="7"/>
      <c r="M31" s="7"/>
      <c r="N31" s="7"/>
      <c r="O31" s="7"/>
      <c r="P31" s="7"/>
      <c r="Q31" s="7"/>
      <c r="R31" s="7"/>
      <c r="S31" s="7"/>
      <c r="T31" s="57">
        <f t="shared" si="6"/>
        <v>1887</v>
      </c>
      <c r="U31" s="33">
        <v>3.5</v>
      </c>
      <c r="V31" s="177">
        <f t="shared" si="7"/>
        <v>539.1428571428571</v>
      </c>
      <c r="W31" s="180">
        <f t="shared" si="8"/>
        <v>557.5</v>
      </c>
      <c r="X31" s="31">
        <f t="shared" si="9"/>
        <v>514.6666666666666</v>
      </c>
      <c r="Y31" s="21">
        <v>2</v>
      </c>
      <c r="Z31" s="22">
        <v>1.5</v>
      </c>
    </row>
    <row r="32" spans="1:26" ht="15.75" thickBot="1">
      <c r="A32" s="3" t="s">
        <v>56</v>
      </c>
      <c r="B32" s="27"/>
      <c r="C32" s="6"/>
      <c r="D32" s="6"/>
      <c r="E32" s="7"/>
      <c r="F32" s="7">
        <v>462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7">
        <f t="shared" si="6"/>
        <v>462</v>
      </c>
      <c r="U32" s="32">
        <v>1</v>
      </c>
      <c r="V32" s="176">
        <f t="shared" si="7"/>
        <v>462</v>
      </c>
      <c r="W32" s="30"/>
      <c r="X32" s="31">
        <f t="shared" si="9"/>
        <v>462</v>
      </c>
      <c r="Y32" s="21">
        <v>0</v>
      </c>
      <c r="Z32" s="22">
        <v>1</v>
      </c>
    </row>
    <row r="33" spans="1:26" ht="15.75" thickBot="1">
      <c r="A33" s="3" t="s">
        <v>47</v>
      </c>
      <c r="B33" s="27"/>
      <c r="C33" s="6"/>
      <c r="D33" s="6"/>
      <c r="E33" s="7">
        <v>110</v>
      </c>
      <c r="F33" s="7"/>
      <c r="G33" s="6"/>
      <c r="H33" s="7"/>
      <c r="I33" s="7"/>
      <c r="J33" s="7"/>
      <c r="K33" s="7"/>
      <c r="L33" s="7">
        <v>513</v>
      </c>
      <c r="M33" s="7"/>
      <c r="N33" s="7"/>
      <c r="O33" s="7"/>
      <c r="P33" s="7"/>
      <c r="Q33" s="7"/>
      <c r="R33" s="7"/>
      <c r="S33" s="7"/>
      <c r="T33" s="57">
        <f t="shared" si="6"/>
        <v>623</v>
      </c>
      <c r="U33" s="34">
        <v>1.25</v>
      </c>
      <c r="V33" s="176">
        <f t="shared" si="7"/>
        <v>498.4</v>
      </c>
      <c r="W33" s="30">
        <f t="shared" si="8"/>
        <v>440</v>
      </c>
      <c r="X33" s="31">
        <f t="shared" si="9"/>
        <v>513</v>
      </c>
      <c r="Y33" s="21">
        <v>0.25</v>
      </c>
      <c r="Z33" s="22">
        <v>1</v>
      </c>
    </row>
    <row r="34" spans="1:26" s="111" customFormat="1" ht="15.75" thickBot="1">
      <c r="A34" s="117" t="s">
        <v>6</v>
      </c>
      <c r="B34" s="27"/>
      <c r="C34" s="133"/>
      <c r="D34" s="133"/>
      <c r="E34" s="7"/>
      <c r="F34" s="7"/>
      <c r="G34" s="133"/>
      <c r="H34" s="7"/>
      <c r="I34" s="7"/>
      <c r="J34" s="7"/>
      <c r="K34" s="7"/>
      <c r="L34" s="7"/>
      <c r="M34" s="7">
        <v>526</v>
      </c>
      <c r="N34" s="7"/>
      <c r="O34" s="7"/>
      <c r="P34" s="7"/>
      <c r="Q34" s="7"/>
      <c r="R34" s="7"/>
      <c r="S34" s="7"/>
      <c r="T34" s="57">
        <f t="shared" si="6"/>
        <v>526</v>
      </c>
      <c r="U34" s="34">
        <v>1</v>
      </c>
      <c r="V34" s="176">
        <f t="shared" si="7"/>
        <v>526</v>
      </c>
      <c r="W34" s="30">
        <f t="shared" si="8"/>
        <v>526</v>
      </c>
      <c r="X34" s="31"/>
      <c r="Y34" s="21">
        <v>1</v>
      </c>
      <c r="Z34" s="22">
        <v>0</v>
      </c>
    </row>
    <row r="35" spans="1:26" ht="15.75" thickBot="1">
      <c r="A35" s="3" t="s">
        <v>35</v>
      </c>
      <c r="B35" s="27"/>
      <c r="C35" s="6"/>
      <c r="D35" s="6">
        <v>537</v>
      </c>
      <c r="E35" s="7">
        <v>564</v>
      </c>
      <c r="F35" s="7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7">
        <f t="shared" si="6"/>
        <v>1101</v>
      </c>
      <c r="U35" s="59">
        <v>2</v>
      </c>
      <c r="V35" s="181">
        <f t="shared" si="7"/>
        <v>550.5</v>
      </c>
      <c r="W35" s="178">
        <f t="shared" si="8"/>
        <v>564</v>
      </c>
      <c r="X35" s="31">
        <f t="shared" si="9"/>
        <v>537</v>
      </c>
      <c r="Y35" s="21">
        <v>1</v>
      </c>
      <c r="Z35" s="22">
        <v>1</v>
      </c>
    </row>
    <row r="36" spans="1:26" ht="15.75" thickBot="1">
      <c r="A36" s="2" t="s">
        <v>7</v>
      </c>
      <c r="B36" s="56">
        <f aca="true" t="shared" si="10" ref="B36:S36">SUM(B21:B35)</f>
        <v>2948</v>
      </c>
      <c r="C36" s="8">
        <f t="shared" si="10"/>
        <v>3121</v>
      </c>
      <c r="D36" s="55">
        <f t="shared" si="10"/>
        <v>3241</v>
      </c>
      <c r="E36" s="8">
        <f t="shared" si="10"/>
        <v>3148</v>
      </c>
      <c r="F36" s="9">
        <f t="shared" si="10"/>
        <v>3094</v>
      </c>
      <c r="G36" s="10">
        <f t="shared" si="10"/>
        <v>0</v>
      </c>
      <c r="H36" s="8">
        <f t="shared" si="10"/>
        <v>3150</v>
      </c>
      <c r="I36" s="167">
        <f t="shared" si="10"/>
        <v>3037</v>
      </c>
      <c r="J36" s="8">
        <f t="shared" si="10"/>
        <v>3103</v>
      </c>
      <c r="K36" s="8">
        <f t="shared" si="10"/>
        <v>3171</v>
      </c>
      <c r="L36" s="8">
        <f t="shared" si="10"/>
        <v>3188</v>
      </c>
      <c r="M36" s="8">
        <f t="shared" si="10"/>
        <v>3165</v>
      </c>
      <c r="N36" s="8">
        <f t="shared" si="10"/>
        <v>0</v>
      </c>
      <c r="O36" s="8">
        <f t="shared" si="10"/>
        <v>3214</v>
      </c>
      <c r="P36" s="8">
        <f t="shared" si="10"/>
        <v>0</v>
      </c>
      <c r="Q36" s="8">
        <f t="shared" si="10"/>
        <v>0</v>
      </c>
      <c r="R36" s="8">
        <f t="shared" si="10"/>
        <v>0</v>
      </c>
      <c r="S36" s="62">
        <f t="shared" si="10"/>
        <v>0</v>
      </c>
      <c r="T36" s="13">
        <f>SUM(T21:T35)</f>
        <v>37580</v>
      </c>
      <c r="U36" s="13">
        <f>SUM(U21:U35)</f>
        <v>72</v>
      </c>
      <c r="V36" s="18">
        <f>T36/U22</f>
        <v>3131.6666666666665</v>
      </c>
      <c r="W36" s="26"/>
      <c r="X36" s="38"/>
      <c r="Y36" s="21">
        <f>SUM(Y21:Y35)</f>
        <v>36</v>
      </c>
      <c r="Z36" s="22">
        <f>SUM(Z21:Z35)</f>
        <v>36</v>
      </c>
    </row>
    <row r="37" ht="15.75" thickBot="1"/>
    <row r="38" spans="2:29" ht="15.75" thickBot="1">
      <c r="B38" s="41" t="s">
        <v>37</v>
      </c>
      <c r="D38" s="42" t="s">
        <v>39</v>
      </c>
      <c r="F38" s="53" t="s">
        <v>54</v>
      </c>
      <c r="H38" s="52" t="s">
        <v>55</v>
      </c>
      <c r="AB38" s="171"/>
      <c r="AC38" s="111" t="s">
        <v>60</v>
      </c>
    </row>
    <row r="39" ht="15">
      <c r="AB39" s="111" t="s">
        <v>87</v>
      </c>
    </row>
    <row r="40" ht="15">
      <c r="AB40" s="111"/>
    </row>
    <row r="41" ht="15">
      <c r="AB41" s="111"/>
    </row>
  </sheetData>
  <sheetProtection/>
  <mergeCells count="4">
    <mergeCell ref="W19:X19"/>
    <mergeCell ref="W1:X1"/>
    <mergeCell ref="V1:V2"/>
    <mergeCell ref="V19:V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T16" sqref="T16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3" max="13" width="11.421875" style="0" customWidth="1"/>
    <col min="15" max="15" width="11.00390625" style="0" customWidth="1"/>
    <col min="16" max="16" width="11.28125" style="0" customWidth="1"/>
    <col min="17" max="17" width="10.421875" style="0" customWidth="1"/>
    <col min="18" max="19" width="11.00390625" style="0" customWidth="1"/>
    <col min="20" max="21" width="12.421875" style="0" customWidth="1"/>
    <col min="22" max="22" width="11.7109375" style="0" customWidth="1"/>
  </cols>
  <sheetData>
    <row r="1" spans="1:26" ht="15.75" thickBot="1">
      <c r="A1" s="1" t="s">
        <v>45</v>
      </c>
      <c r="U1" s="7"/>
      <c r="V1" s="184" t="s">
        <v>43</v>
      </c>
      <c r="W1" s="182" t="s">
        <v>42</v>
      </c>
      <c r="X1" s="183"/>
      <c r="Y1" s="7"/>
      <c r="Z1" s="7"/>
    </row>
    <row r="2" spans="1:26" ht="15.75" thickBot="1">
      <c r="A2" s="2" t="s">
        <v>10</v>
      </c>
      <c r="B2" s="43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3" t="s">
        <v>11</v>
      </c>
      <c r="H2" s="45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5" t="s">
        <v>17</v>
      </c>
      <c r="N2" s="43" t="s">
        <v>18</v>
      </c>
      <c r="O2" s="45" t="s">
        <v>19</v>
      </c>
      <c r="P2" s="45" t="s">
        <v>20</v>
      </c>
      <c r="Q2" s="43" t="s">
        <v>21</v>
      </c>
      <c r="R2" s="45" t="s">
        <v>22</v>
      </c>
      <c r="S2" s="43" t="s">
        <v>23</v>
      </c>
      <c r="T2" s="13" t="s">
        <v>24</v>
      </c>
      <c r="U2" s="15" t="s">
        <v>25</v>
      </c>
      <c r="V2" s="185"/>
      <c r="W2" s="46" t="s">
        <v>37</v>
      </c>
      <c r="X2" s="47" t="s">
        <v>38</v>
      </c>
      <c r="Y2" s="16" t="s">
        <v>40</v>
      </c>
      <c r="Z2" s="17" t="s">
        <v>41</v>
      </c>
    </row>
    <row r="3" spans="1:26" ht="15.75" thickBot="1">
      <c r="A3" s="3" t="s">
        <v>0</v>
      </c>
      <c r="B3" s="7">
        <v>567</v>
      </c>
      <c r="C3" s="7">
        <v>551</v>
      </c>
      <c r="D3" s="7">
        <v>504</v>
      </c>
      <c r="E3" s="7">
        <v>575</v>
      </c>
      <c r="F3" s="7">
        <v>552</v>
      </c>
      <c r="G3" s="7">
        <v>594</v>
      </c>
      <c r="H3" s="7">
        <v>586</v>
      </c>
      <c r="I3" s="7">
        <v>569</v>
      </c>
      <c r="J3" s="7">
        <v>545</v>
      </c>
      <c r="K3" s="7">
        <v>576</v>
      </c>
      <c r="L3" s="7">
        <v>583</v>
      </c>
      <c r="M3" s="7">
        <v>527</v>
      </c>
      <c r="N3" s="7">
        <v>576</v>
      </c>
      <c r="O3" s="7">
        <v>536</v>
      </c>
      <c r="P3" s="7">
        <v>494</v>
      </c>
      <c r="Q3" s="7"/>
      <c r="R3" s="7">
        <v>514</v>
      </c>
      <c r="S3" s="7">
        <v>577</v>
      </c>
      <c r="T3" s="14">
        <f>SUM(B3:S3)</f>
        <v>9426</v>
      </c>
      <c r="U3" s="63">
        <v>17</v>
      </c>
      <c r="V3" s="18">
        <f>T3/U3</f>
        <v>554.4705882352941</v>
      </c>
      <c r="W3" s="19">
        <f>(O3+C3+E3+H3+J3+K3+M3+P3+R3)/Y3</f>
        <v>544.8888888888889</v>
      </c>
      <c r="X3" s="20">
        <f>(B3+D3+F3+G3+I3+L3+N3+Q3+S3)/Z3</f>
        <v>565.25</v>
      </c>
      <c r="Y3" s="21">
        <v>9</v>
      </c>
      <c r="Z3" s="22">
        <v>8</v>
      </c>
    </row>
    <row r="4" spans="1:26" ht="15.75" thickBot="1">
      <c r="A4" s="3" t="s">
        <v>33</v>
      </c>
      <c r="B4" s="7">
        <v>575</v>
      </c>
      <c r="C4" s="7">
        <v>535</v>
      </c>
      <c r="D4" s="7">
        <v>529</v>
      </c>
      <c r="E4" s="7">
        <v>556</v>
      </c>
      <c r="F4" s="7">
        <v>547</v>
      </c>
      <c r="G4" s="7">
        <v>540</v>
      </c>
      <c r="H4" s="7">
        <v>555</v>
      </c>
      <c r="I4" s="7">
        <v>552</v>
      </c>
      <c r="J4" s="7">
        <v>555</v>
      </c>
      <c r="K4" s="7">
        <v>566</v>
      </c>
      <c r="L4" s="7">
        <v>537</v>
      </c>
      <c r="M4" s="7">
        <v>576</v>
      </c>
      <c r="N4" s="7">
        <v>552</v>
      </c>
      <c r="O4" s="7">
        <v>576</v>
      </c>
      <c r="P4" s="7">
        <v>572</v>
      </c>
      <c r="Q4" s="7">
        <v>537</v>
      </c>
      <c r="R4" s="7">
        <v>501</v>
      </c>
      <c r="S4" s="7">
        <v>545</v>
      </c>
      <c r="T4" s="14">
        <f aca="true" t="shared" si="0" ref="T4:T12">SUM(B4:S4)</f>
        <v>9906</v>
      </c>
      <c r="U4" s="23">
        <v>18</v>
      </c>
      <c r="V4" s="24">
        <f aca="true" t="shared" si="1" ref="V4:V12">T4/U4</f>
        <v>550.3333333333334</v>
      </c>
      <c r="W4" s="20">
        <f>(O4+C4+E4+H4+J4+K4+M4+P4+R4)/Y4</f>
        <v>554.6666666666666</v>
      </c>
      <c r="X4" s="19">
        <f aca="true" t="shared" si="2" ref="X4:X12">(B4+D4+F4+G4+I4+L4+N4+Q4+S4)/Z4</f>
        <v>546</v>
      </c>
      <c r="Y4" s="21">
        <v>9</v>
      </c>
      <c r="Z4" s="22">
        <v>9</v>
      </c>
    </row>
    <row r="5" spans="1:26" ht="15.75" thickBot="1">
      <c r="A5" s="3" t="s">
        <v>44</v>
      </c>
      <c r="B5" s="7">
        <v>562</v>
      </c>
      <c r="C5" s="7">
        <v>533</v>
      </c>
      <c r="D5" s="7"/>
      <c r="E5" s="7">
        <v>564</v>
      </c>
      <c r="F5" s="7">
        <v>557</v>
      </c>
      <c r="G5" s="7">
        <v>546</v>
      </c>
      <c r="H5" s="7">
        <v>544</v>
      </c>
      <c r="I5" s="7">
        <v>542</v>
      </c>
      <c r="J5" s="7">
        <v>561</v>
      </c>
      <c r="K5" s="7">
        <v>550</v>
      </c>
      <c r="L5" s="7">
        <v>554</v>
      </c>
      <c r="M5" s="7">
        <v>586</v>
      </c>
      <c r="N5" s="7">
        <v>552</v>
      </c>
      <c r="O5" s="7">
        <v>492</v>
      </c>
      <c r="P5" s="7"/>
      <c r="Q5" s="7"/>
      <c r="R5" s="7">
        <v>574</v>
      </c>
      <c r="S5" s="7">
        <v>248</v>
      </c>
      <c r="T5" s="14">
        <f t="shared" si="0"/>
        <v>7965</v>
      </c>
      <c r="U5" s="14">
        <v>14.5</v>
      </c>
      <c r="V5" s="64">
        <f t="shared" si="1"/>
        <v>549.3103448275862</v>
      </c>
      <c r="W5" s="19">
        <f aca="true" t="shared" si="3" ref="W5:W11">(O5+C5+E5+H5+J5+K5+M5+P5+R5)/Y5</f>
        <v>550.5</v>
      </c>
      <c r="X5" s="19">
        <f t="shared" si="2"/>
        <v>547.8461538461538</v>
      </c>
      <c r="Y5" s="21">
        <v>8</v>
      </c>
      <c r="Z5" s="22">
        <v>6.5</v>
      </c>
    </row>
    <row r="6" spans="1:26" ht="15.75" thickBot="1">
      <c r="A6" s="3" t="s">
        <v>5</v>
      </c>
      <c r="B6" s="7">
        <v>552</v>
      </c>
      <c r="C6" s="7"/>
      <c r="D6" s="7">
        <v>253</v>
      </c>
      <c r="E6" s="7"/>
      <c r="F6" s="7"/>
      <c r="G6" s="7">
        <v>132</v>
      </c>
      <c r="H6" s="7"/>
      <c r="I6" s="7"/>
      <c r="J6" s="7"/>
      <c r="K6" s="7"/>
      <c r="L6" s="7">
        <v>385</v>
      </c>
      <c r="M6" s="7">
        <v>535</v>
      </c>
      <c r="N6" s="7"/>
      <c r="O6" s="7">
        <v>282</v>
      </c>
      <c r="P6" s="7">
        <v>265</v>
      </c>
      <c r="Q6" s="7">
        <v>562</v>
      </c>
      <c r="R6" s="7"/>
      <c r="S6" s="7"/>
      <c r="T6" s="14">
        <f t="shared" si="0"/>
        <v>2966</v>
      </c>
      <c r="U6" s="14">
        <v>5.5</v>
      </c>
      <c r="V6" s="24">
        <f t="shared" si="1"/>
        <v>539.2727272727273</v>
      </c>
      <c r="W6" s="19">
        <f>(O6+C6+E6+H6+J6+K6+M6+P6+R6)/Y6</f>
        <v>541</v>
      </c>
      <c r="X6" s="19">
        <f t="shared" si="2"/>
        <v>538.2857142857143</v>
      </c>
      <c r="Y6" s="21">
        <v>2</v>
      </c>
      <c r="Z6" s="22">
        <v>3.5</v>
      </c>
    </row>
    <row r="7" spans="1:26" ht="15.75" thickBot="1">
      <c r="A7" s="3" t="s">
        <v>34</v>
      </c>
      <c r="B7" s="7"/>
      <c r="C7" s="7"/>
      <c r="D7" s="7">
        <v>522</v>
      </c>
      <c r="E7" s="7"/>
      <c r="F7" s="7"/>
      <c r="G7" s="7"/>
      <c r="H7" s="7">
        <v>257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4">
        <f t="shared" si="0"/>
        <v>779</v>
      </c>
      <c r="U7" s="14">
        <v>1.5</v>
      </c>
      <c r="V7" s="24">
        <f t="shared" si="1"/>
        <v>519.3333333333334</v>
      </c>
      <c r="W7" s="19">
        <f t="shared" si="3"/>
        <v>514</v>
      </c>
      <c r="X7" s="19">
        <f t="shared" si="2"/>
        <v>522</v>
      </c>
      <c r="Y7" s="21">
        <v>0.5</v>
      </c>
      <c r="Z7" s="22">
        <v>1</v>
      </c>
    </row>
    <row r="8" spans="1:26" ht="15.75" thickBot="1">
      <c r="A8" s="3" t="s">
        <v>6</v>
      </c>
      <c r="B8" s="7"/>
      <c r="C8" s="7">
        <v>249</v>
      </c>
      <c r="D8" s="7"/>
      <c r="E8" s="7"/>
      <c r="F8" s="7">
        <v>505</v>
      </c>
      <c r="G8" s="7"/>
      <c r="H8" s="7">
        <v>234</v>
      </c>
      <c r="I8" s="7"/>
      <c r="J8" s="7">
        <v>544</v>
      </c>
      <c r="K8" s="7">
        <v>247</v>
      </c>
      <c r="L8" s="7">
        <v>542</v>
      </c>
      <c r="M8" s="7">
        <v>543</v>
      </c>
      <c r="N8" s="7">
        <v>524</v>
      </c>
      <c r="O8" s="7"/>
      <c r="P8" s="7">
        <v>529</v>
      </c>
      <c r="Q8" s="7">
        <v>546</v>
      </c>
      <c r="R8" s="7"/>
      <c r="S8" s="7">
        <v>286</v>
      </c>
      <c r="T8" s="14">
        <f t="shared" si="0"/>
        <v>4749</v>
      </c>
      <c r="U8" s="14">
        <v>9</v>
      </c>
      <c r="V8" s="24">
        <f t="shared" si="1"/>
        <v>527.6666666666666</v>
      </c>
      <c r="W8" s="19">
        <f t="shared" si="3"/>
        <v>521.3333333333334</v>
      </c>
      <c r="X8" s="19">
        <f>(B8+D8+F8+G8+I8+L8+N8+Q8+S8)/Z8</f>
        <v>534</v>
      </c>
      <c r="Y8" s="21">
        <v>4.5</v>
      </c>
      <c r="Z8" s="22">
        <v>4.5</v>
      </c>
    </row>
    <row r="9" spans="1:26" ht="15.75" thickBot="1">
      <c r="A9" s="3" t="s">
        <v>2</v>
      </c>
      <c r="B9" s="7"/>
      <c r="C9" s="7">
        <v>258</v>
      </c>
      <c r="D9" s="7">
        <v>528</v>
      </c>
      <c r="E9" s="7">
        <v>540</v>
      </c>
      <c r="F9" s="7"/>
      <c r="G9" s="7">
        <v>586</v>
      </c>
      <c r="H9" s="7">
        <v>585</v>
      </c>
      <c r="I9" s="7">
        <v>567</v>
      </c>
      <c r="J9" s="7">
        <v>556</v>
      </c>
      <c r="K9" s="7">
        <v>265</v>
      </c>
      <c r="L9" s="7"/>
      <c r="M9" s="7"/>
      <c r="N9" s="7"/>
      <c r="O9" s="7">
        <v>522</v>
      </c>
      <c r="P9" s="7">
        <v>552</v>
      </c>
      <c r="Q9" s="7">
        <v>511</v>
      </c>
      <c r="R9" s="7">
        <v>520</v>
      </c>
      <c r="S9" s="7">
        <v>578</v>
      </c>
      <c r="T9" s="14">
        <f t="shared" si="0"/>
        <v>6568</v>
      </c>
      <c r="U9" s="14">
        <v>12</v>
      </c>
      <c r="V9" s="24">
        <f t="shared" si="1"/>
        <v>547.3333333333334</v>
      </c>
      <c r="W9" s="19">
        <f>(O9+C9+E9+H9+J9+K9+M9+P9+R9)/Y9</f>
        <v>542.5714285714286</v>
      </c>
      <c r="X9" s="19">
        <f t="shared" si="2"/>
        <v>554</v>
      </c>
      <c r="Y9" s="21">
        <v>7</v>
      </c>
      <c r="Z9" s="22">
        <v>5</v>
      </c>
    </row>
    <row r="10" spans="1:26" ht="15.75" thickBot="1">
      <c r="A10" s="3" t="s">
        <v>57</v>
      </c>
      <c r="B10" s="7">
        <v>597</v>
      </c>
      <c r="C10" s="7">
        <v>503</v>
      </c>
      <c r="D10" s="7">
        <v>269</v>
      </c>
      <c r="E10" s="7">
        <v>597</v>
      </c>
      <c r="F10" s="7">
        <v>585</v>
      </c>
      <c r="G10" s="7">
        <v>379</v>
      </c>
      <c r="H10" s="7">
        <v>531</v>
      </c>
      <c r="I10" s="7">
        <v>572</v>
      </c>
      <c r="J10" s="7">
        <v>504</v>
      </c>
      <c r="K10" s="7">
        <v>527</v>
      </c>
      <c r="L10" s="7">
        <v>554</v>
      </c>
      <c r="M10" s="7">
        <v>540</v>
      </c>
      <c r="N10" s="7">
        <v>596</v>
      </c>
      <c r="O10" s="7">
        <v>537</v>
      </c>
      <c r="P10" s="7">
        <v>534</v>
      </c>
      <c r="Q10" s="7">
        <v>528</v>
      </c>
      <c r="R10" s="7">
        <v>575</v>
      </c>
      <c r="S10" s="7"/>
      <c r="T10" s="14">
        <f t="shared" si="0"/>
        <v>8928</v>
      </c>
      <c r="U10" s="14">
        <v>16.25</v>
      </c>
      <c r="V10" s="24">
        <f t="shared" si="1"/>
        <v>549.4153846153846</v>
      </c>
      <c r="W10" s="19">
        <f>(O10+C10+E10+H10+J10+K10+M10+P10+R10)/Y10</f>
        <v>538.6666666666666</v>
      </c>
      <c r="X10" s="19">
        <f>(B10+D10+F10+G10+I10+L10+N10+Q10+S10)/Z10</f>
        <v>562.7586206896551</v>
      </c>
      <c r="Y10" s="21">
        <v>9</v>
      </c>
      <c r="Z10" s="22">
        <v>7.25</v>
      </c>
    </row>
    <row r="11" spans="1:26" ht="15.75" thickBot="1">
      <c r="A11" s="3" t="s">
        <v>30</v>
      </c>
      <c r="B11" s="7">
        <v>565</v>
      </c>
      <c r="C11" s="7">
        <v>543</v>
      </c>
      <c r="D11" s="7">
        <v>553</v>
      </c>
      <c r="E11" s="7">
        <v>542</v>
      </c>
      <c r="F11" s="7">
        <v>545</v>
      </c>
      <c r="G11" s="7">
        <v>566</v>
      </c>
      <c r="H11" s="7"/>
      <c r="I11" s="7">
        <v>553</v>
      </c>
      <c r="J11" s="7"/>
      <c r="K11" s="7">
        <v>543</v>
      </c>
      <c r="L11" s="7">
        <v>114</v>
      </c>
      <c r="M11" s="7"/>
      <c r="N11" s="7">
        <v>511</v>
      </c>
      <c r="O11" s="7">
        <v>244</v>
      </c>
      <c r="P11" s="7">
        <v>246</v>
      </c>
      <c r="Q11" s="7">
        <v>555</v>
      </c>
      <c r="R11" s="7">
        <v>545</v>
      </c>
      <c r="S11" s="7">
        <v>490</v>
      </c>
      <c r="T11" s="14">
        <f t="shared" si="0"/>
        <v>7115</v>
      </c>
      <c r="U11" s="14">
        <v>13.25</v>
      </c>
      <c r="V11" s="25">
        <f t="shared" si="1"/>
        <v>536.9811320754717</v>
      </c>
      <c r="W11" s="19">
        <f t="shared" si="3"/>
        <v>532.6</v>
      </c>
      <c r="X11" s="19">
        <f t="shared" si="2"/>
        <v>539.6363636363636</v>
      </c>
      <c r="Y11" s="21">
        <v>5</v>
      </c>
      <c r="Z11" s="22">
        <v>8.25</v>
      </c>
    </row>
    <row r="12" spans="1:26" ht="15.75" thickBot="1">
      <c r="A12" s="3" t="s">
        <v>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520</v>
      </c>
      <c r="T12" s="14">
        <f t="shared" si="0"/>
        <v>520</v>
      </c>
      <c r="U12" s="14">
        <v>1</v>
      </c>
      <c r="V12" s="24">
        <f t="shared" si="1"/>
        <v>520</v>
      </c>
      <c r="W12" s="19">
        <v>0</v>
      </c>
      <c r="X12" s="19">
        <f t="shared" si="2"/>
        <v>520</v>
      </c>
      <c r="Y12" s="21">
        <v>0</v>
      </c>
      <c r="Z12" s="22">
        <v>1</v>
      </c>
    </row>
    <row r="13" spans="1:26" ht="15.75" thickBot="1">
      <c r="A13" s="2" t="s">
        <v>7</v>
      </c>
      <c r="B13" s="65">
        <f aca="true" t="shared" si="4" ref="B13:R13">SUM(B3:B11)</f>
        <v>3418</v>
      </c>
      <c r="C13" s="8">
        <f t="shared" si="4"/>
        <v>3172</v>
      </c>
      <c r="D13" s="8">
        <f t="shared" si="4"/>
        <v>3158</v>
      </c>
      <c r="E13" s="8">
        <f t="shared" si="4"/>
        <v>3374</v>
      </c>
      <c r="F13" s="8">
        <f t="shared" si="4"/>
        <v>3291</v>
      </c>
      <c r="G13" s="8">
        <f t="shared" si="4"/>
        <v>3343</v>
      </c>
      <c r="H13" s="8">
        <f t="shared" si="4"/>
        <v>3292</v>
      </c>
      <c r="I13" s="8">
        <f t="shared" si="4"/>
        <v>3355</v>
      </c>
      <c r="J13" s="9">
        <f t="shared" si="4"/>
        <v>3265</v>
      </c>
      <c r="K13" s="8">
        <f t="shared" si="4"/>
        <v>3274</v>
      </c>
      <c r="L13" s="8">
        <f t="shared" si="4"/>
        <v>3269</v>
      </c>
      <c r="M13" s="8">
        <f t="shared" si="4"/>
        <v>3307</v>
      </c>
      <c r="N13" s="9">
        <f t="shared" si="4"/>
        <v>3311</v>
      </c>
      <c r="O13" s="51">
        <f t="shared" si="4"/>
        <v>3189</v>
      </c>
      <c r="P13" s="8">
        <f t="shared" si="4"/>
        <v>3192</v>
      </c>
      <c r="Q13" s="8">
        <f t="shared" si="4"/>
        <v>3239</v>
      </c>
      <c r="R13" s="9">
        <f t="shared" si="4"/>
        <v>3229</v>
      </c>
      <c r="S13" s="11">
        <f>SUM(S3:S12)</f>
        <v>3244</v>
      </c>
      <c r="T13" s="13">
        <f>SUM(T3:T12)</f>
        <v>58922</v>
      </c>
      <c r="U13" s="13">
        <f>SUM(U3:U12)</f>
        <v>108</v>
      </c>
      <c r="V13" s="18">
        <f>T13/U4</f>
        <v>3273.4444444444443</v>
      </c>
      <c r="W13" s="26"/>
      <c r="X13" s="26"/>
      <c r="Y13" s="21">
        <f>SUM(Y3:Y12)</f>
        <v>54</v>
      </c>
      <c r="Z13" s="22">
        <f>SUM(Z3:Z12)</f>
        <v>54</v>
      </c>
    </row>
    <row r="14" ht="15.75" thickBot="1"/>
    <row r="15" spans="2:23" ht="15.75" thickBot="1">
      <c r="B15" s="41" t="s">
        <v>37</v>
      </c>
      <c r="C15" s="111"/>
      <c r="D15" s="42" t="s">
        <v>39</v>
      </c>
      <c r="E15" s="111"/>
      <c r="F15" s="162" t="s">
        <v>54</v>
      </c>
      <c r="G15" s="111"/>
      <c r="H15" s="52" t="s">
        <v>55</v>
      </c>
      <c r="W15" s="5"/>
    </row>
    <row r="17" ht="15.75" customHeight="1" thickBot="1"/>
    <row r="18" spans="1:24" ht="15.75" customHeight="1" thickBot="1">
      <c r="A18" s="4" t="s">
        <v>46</v>
      </c>
      <c r="V18" s="184" t="s">
        <v>43</v>
      </c>
      <c r="W18" s="182" t="s">
        <v>42</v>
      </c>
      <c r="X18" s="183"/>
    </row>
    <row r="19" spans="1:26" ht="15.75" thickBot="1">
      <c r="A19" s="2" t="s">
        <v>10</v>
      </c>
      <c r="B19" s="43" t="s">
        <v>1</v>
      </c>
      <c r="C19" s="45" t="s">
        <v>3</v>
      </c>
      <c r="D19" s="43" t="s">
        <v>4</v>
      </c>
      <c r="E19" s="45" t="s">
        <v>8</v>
      </c>
      <c r="F19" s="43" t="s">
        <v>9</v>
      </c>
      <c r="G19" s="12" t="s">
        <v>48</v>
      </c>
      <c r="H19" s="45" t="s">
        <v>12</v>
      </c>
      <c r="I19" s="43" t="s">
        <v>13</v>
      </c>
      <c r="J19" s="45" t="s">
        <v>14</v>
      </c>
      <c r="K19" s="45" t="s">
        <v>15</v>
      </c>
      <c r="L19" s="43" t="s">
        <v>16</v>
      </c>
      <c r="M19" s="45" t="s">
        <v>17</v>
      </c>
      <c r="N19" s="43" t="s">
        <v>18</v>
      </c>
      <c r="O19" s="45" t="s">
        <v>19</v>
      </c>
      <c r="P19" s="12" t="s">
        <v>48</v>
      </c>
      <c r="Q19" s="43" t="s">
        <v>21</v>
      </c>
      <c r="R19" s="45" t="s">
        <v>22</v>
      </c>
      <c r="S19" s="43" t="s">
        <v>23</v>
      </c>
      <c r="T19" s="13" t="s">
        <v>24</v>
      </c>
      <c r="U19" s="13" t="s">
        <v>25</v>
      </c>
      <c r="V19" s="185"/>
      <c r="W19" s="169" t="s">
        <v>37</v>
      </c>
      <c r="X19" s="47" t="s">
        <v>38</v>
      </c>
      <c r="Y19" s="16" t="s">
        <v>40</v>
      </c>
      <c r="Z19" s="17" t="s">
        <v>41</v>
      </c>
    </row>
    <row r="20" spans="1:26" ht="15.75" thickBot="1">
      <c r="A20" s="3" t="s">
        <v>26</v>
      </c>
      <c r="B20" s="27">
        <v>513</v>
      </c>
      <c r="C20" s="6">
        <v>475</v>
      </c>
      <c r="D20" s="6">
        <v>560</v>
      </c>
      <c r="E20" s="7">
        <v>503</v>
      </c>
      <c r="F20" s="7">
        <v>521</v>
      </c>
      <c r="G20" s="6"/>
      <c r="H20" s="7">
        <v>556</v>
      </c>
      <c r="I20" s="28">
        <v>559</v>
      </c>
      <c r="J20" s="28">
        <v>527</v>
      </c>
      <c r="K20" s="28">
        <v>557</v>
      </c>
      <c r="L20" s="28">
        <v>505</v>
      </c>
      <c r="M20" s="28">
        <v>531</v>
      </c>
      <c r="N20" s="28">
        <v>489</v>
      </c>
      <c r="O20" s="28">
        <v>524</v>
      </c>
      <c r="P20" s="28"/>
      <c r="Q20" s="28">
        <v>568</v>
      </c>
      <c r="R20" s="28">
        <v>544</v>
      </c>
      <c r="S20" s="28">
        <v>557</v>
      </c>
      <c r="T20" s="14">
        <f>SUM(B20:S20)</f>
        <v>8489</v>
      </c>
      <c r="U20" s="23">
        <v>16</v>
      </c>
      <c r="V20" s="29">
        <f aca="true" t="shared" si="5" ref="V20:V33">T20/U20</f>
        <v>530.5625</v>
      </c>
      <c r="W20" s="30">
        <f>(C20+E20+H20+J20+K20+M20+O20+R20)/Y20</f>
        <v>527.125</v>
      </c>
      <c r="X20" s="31">
        <f>(B20+D20+F20+I20+L20+N20+Q20+S20)/Z20</f>
        <v>534</v>
      </c>
      <c r="Y20" s="21">
        <v>8</v>
      </c>
      <c r="Z20" s="22">
        <v>8</v>
      </c>
    </row>
    <row r="21" spans="1:26" ht="15.75" thickBot="1">
      <c r="A21" s="3" t="s">
        <v>27</v>
      </c>
      <c r="B21" s="27">
        <v>520</v>
      </c>
      <c r="C21" s="6">
        <v>512</v>
      </c>
      <c r="D21" s="6">
        <v>500</v>
      </c>
      <c r="E21" s="7">
        <v>537</v>
      </c>
      <c r="F21" s="7">
        <v>539</v>
      </c>
      <c r="G21" s="6"/>
      <c r="H21" s="7">
        <v>498</v>
      </c>
      <c r="I21" s="7">
        <v>511</v>
      </c>
      <c r="J21" s="7">
        <v>516</v>
      </c>
      <c r="K21" s="7"/>
      <c r="L21" s="7">
        <v>532</v>
      </c>
      <c r="M21" s="7"/>
      <c r="N21" s="7"/>
      <c r="O21" s="7"/>
      <c r="P21" s="7"/>
      <c r="Q21" s="7">
        <v>242</v>
      </c>
      <c r="R21" s="7"/>
      <c r="S21" s="7">
        <v>552</v>
      </c>
      <c r="T21" s="14">
        <f aca="true" t="shared" si="6" ref="T21:T33">SUM(B21:S21)</f>
        <v>5459</v>
      </c>
      <c r="U21" s="33">
        <v>10.5</v>
      </c>
      <c r="V21" s="29">
        <f t="shared" si="5"/>
        <v>519.9047619047619</v>
      </c>
      <c r="W21" s="30">
        <f aca="true" t="shared" si="7" ref="W21:W33">(C21+E21+H21+J21+K21+M21+O21+R21)/Y21</f>
        <v>515.75</v>
      </c>
      <c r="X21" s="31">
        <f aca="true" t="shared" si="8" ref="X21:X32">(B21+D21+F21+I21+L21+N21+Q21+S21)/Z21</f>
        <v>522.4615384615385</v>
      </c>
      <c r="Y21" s="21">
        <v>4</v>
      </c>
      <c r="Z21" s="22">
        <v>6.5</v>
      </c>
    </row>
    <row r="22" spans="1:26" ht="15.75" thickBot="1">
      <c r="A22" s="3" t="s">
        <v>28</v>
      </c>
      <c r="B22" s="27">
        <v>524</v>
      </c>
      <c r="C22" s="6">
        <v>506</v>
      </c>
      <c r="D22" s="6">
        <v>504</v>
      </c>
      <c r="E22" s="7">
        <v>502</v>
      </c>
      <c r="F22" s="7">
        <v>501</v>
      </c>
      <c r="G22" s="6"/>
      <c r="H22" s="7">
        <v>556</v>
      </c>
      <c r="I22" s="7">
        <v>523</v>
      </c>
      <c r="J22" s="7">
        <v>534</v>
      </c>
      <c r="K22" s="7">
        <v>528</v>
      </c>
      <c r="L22" s="7">
        <v>530</v>
      </c>
      <c r="M22" s="7">
        <v>526</v>
      </c>
      <c r="N22" s="7">
        <v>543</v>
      </c>
      <c r="O22" s="7">
        <v>227</v>
      </c>
      <c r="P22" s="7"/>
      <c r="Q22" s="7">
        <v>237</v>
      </c>
      <c r="R22" s="7">
        <v>237</v>
      </c>
      <c r="S22" s="7">
        <v>522</v>
      </c>
      <c r="T22" s="14">
        <f t="shared" si="6"/>
        <v>7500</v>
      </c>
      <c r="U22" s="33">
        <v>14.5</v>
      </c>
      <c r="V22" s="29">
        <f t="shared" si="5"/>
        <v>517.2413793103449</v>
      </c>
      <c r="W22" s="30">
        <f t="shared" si="7"/>
        <v>516.5714285714286</v>
      </c>
      <c r="X22" s="31">
        <f>(B22+D22+F22+I22+L22+N22+Q22+S22)/Z22</f>
        <v>517.8666666666667</v>
      </c>
      <c r="Y22" s="21">
        <v>7</v>
      </c>
      <c r="Z22" s="22">
        <v>7.5</v>
      </c>
    </row>
    <row r="23" spans="1:26" ht="15.75" thickBot="1">
      <c r="A23" s="3" t="s">
        <v>34</v>
      </c>
      <c r="B23" s="27">
        <v>547</v>
      </c>
      <c r="C23" s="6">
        <v>643</v>
      </c>
      <c r="D23" s="6"/>
      <c r="E23" s="7">
        <v>570</v>
      </c>
      <c r="F23" s="7">
        <v>560</v>
      </c>
      <c r="G23" s="6"/>
      <c r="H23" s="7"/>
      <c r="I23" s="7"/>
      <c r="J23" s="7">
        <v>545</v>
      </c>
      <c r="K23" s="7">
        <v>558</v>
      </c>
      <c r="L23" s="7"/>
      <c r="M23" s="7">
        <v>543</v>
      </c>
      <c r="N23" s="7"/>
      <c r="O23" s="7"/>
      <c r="P23" s="7"/>
      <c r="Q23" s="7"/>
      <c r="R23" s="7"/>
      <c r="S23" s="7"/>
      <c r="T23" s="14">
        <f t="shared" si="6"/>
        <v>3966</v>
      </c>
      <c r="U23" s="33">
        <v>7</v>
      </c>
      <c r="V23" s="18">
        <f t="shared" si="5"/>
        <v>566.5714285714286</v>
      </c>
      <c r="W23" s="18">
        <f t="shared" si="7"/>
        <v>571.8</v>
      </c>
      <c r="X23" s="20">
        <f t="shared" si="8"/>
        <v>553.5</v>
      </c>
      <c r="Y23" s="21">
        <v>5</v>
      </c>
      <c r="Z23" s="22">
        <v>2</v>
      </c>
    </row>
    <row r="24" spans="1:26" ht="15.75" thickBot="1">
      <c r="A24" s="3" t="s">
        <v>29</v>
      </c>
      <c r="B24" s="7">
        <v>515</v>
      </c>
      <c r="C24" s="28">
        <v>252</v>
      </c>
      <c r="D24" s="7"/>
      <c r="E24" s="7"/>
      <c r="F24" s="7">
        <v>567</v>
      </c>
      <c r="G24" s="28"/>
      <c r="H24" s="7">
        <v>527</v>
      </c>
      <c r="I24" s="7">
        <v>469</v>
      </c>
      <c r="J24" s="7"/>
      <c r="K24" s="7">
        <v>538</v>
      </c>
      <c r="L24" s="7">
        <v>490</v>
      </c>
      <c r="M24" s="7">
        <v>551</v>
      </c>
      <c r="N24" s="7">
        <v>554</v>
      </c>
      <c r="O24" s="7">
        <v>503</v>
      </c>
      <c r="P24" s="7"/>
      <c r="Q24" s="7">
        <v>529</v>
      </c>
      <c r="R24" s="7">
        <v>509</v>
      </c>
      <c r="S24" s="7">
        <v>559</v>
      </c>
      <c r="T24" s="14">
        <f t="shared" si="6"/>
        <v>6563</v>
      </c>
      <c r="U24" s="34">
        <v>12.5</v>
      </c>
      <c r="V24" s="29">
        <f t="shared" si="5"/>
        <v>525.04</v>
      </c>
      <c r="W24" s="30">
        <f t="shared" si="7"/>
        <v>523.6363636363636</v>
      </c>
      <c r="X24" s="31">
        <f t="shared" si="8"/>
        <v>526.1428571428571</v>
      </c>
      <c r="Y24" s="21">
        <v>5.5</v>
      </c>
      <c r="Z24" s="22">
        <v>7</v>
      </c>
    </row>
    <row r="25" spans="1:26" ht="15.75" thickBot="1">
      <c r="A25" s="3" t="s">
        <v>36</v>
      </c>
      <c r="B25" s="27"/>
      <c r="C25" s="6">
        <v>229</v>
      </c>
      <c r="D25" s="6">
        <v>202</v>
      </c>
      <c r="E25" s="7"/>
      <c r="F25" s="7">
        <v>527</v>
      </c>
      <c r="G25" s="6"/>
      <c r="H25" s="7"/>
      <c r="I25" s="7">
        <v>484</v>
      </c>
      <c r="J25" s="7"/>
      <c r="K25" s="7"/>
      <c r="L25" s="7">
        <v>513</v>
      </c>
      <c r="M25" s="7">
        <v>512</v>
      </c>
      <c r="N25" s="7"/>
      <c r="O25" s="7">
        <v>489</v>
      </c>
      <c r="P25" s="7"/>
      <c r="Q25" s="7">
        <v>537</v>
      </c>
      <c r="R25" s="7"/>
      <c r="S25" s="7"/>
      <c r="T25" s="14">
        <f t="shared" si="6"/>
        <v>3493</v>
      </c>
      <c r="U25" s="34">
        <v>7</v>
      </c>
      <c r="V25" s="29">
        <f t="shared" si="5"/>
        <v>499</v>
      </c>
      <c r="W25" s="30">
        <f t="shared" si="7"/>
        <v>492</v>
      </c>
      <c r="X25" s="31">
        <f t="shared" si="8"/>
        <v>502.8888888888889</v>
      </c>
      <c r="Y25" s="21">
        <v>2.5</v>
      </c>
      <c r="Z25" s="22">
        <v>4.5</v>
      </c>
    </row>
    <row r="26" spans="1:26" ht="15.75" thickBot="1">
      <c r="A26" s="3" t="s">
        <v>32</v>
      </c>
      <c r="B26" s="27"/>
      <c r="C26" s="6"/>
      <c r="D26" s="27">
        <v>528</v>
      </c>
      <c r="E26" s="7">
        <v>535</v>
      </c>
      <c r="F26" s="7"/>
      <c r="G26" s="6"/>
      <c r="H26" s="7"/>
      <c r="I26" s="7"/>
      <c r="J26" s="7">
        <v>490</v>
      </c>
      <c r="K26" s="7">
        <v>473</v>
      </c>
      <c r="L26" s="7">
        <v>531</v>
      </c>
      <c r="M26" s="7"/>
      <c r="N26" s="7">
        <v>497</v>
      </c>
      <c r="O26" s="7">
        <v>556</v>
      </c>
      <c r="P26" s="7"/>
      <c r="Q26" s="7">
        <v>554</v>
      </c>
      <c r="R26" s="7">
        <v>516</v>
      </c>
      <c r="S26" s="7">
        <v>558</v>
      </c>
      <c r="T26" s="14">
        <f t="shared" si="6"/>
        <v>5238</v>
      </c>
      <c r="U26" s="34">
        <v>10</v>
      </c>
      <c r="V26" s="29">
        <f t="shared" si="5"/>
        <v>523.8</v>
      </c>
      <c r="W26" s="30">
        <f t="shared" si="7"/>
        <v>514</v>
      </c>
      <c r="X26" s="31">
        <f t="shared" si="8"/>
        <v>533.6</v>
      </c>
      <c r="Y26" s="21">
        <v>5</v>
      </c>
      <c r="Z26" s="22">
        <v>5</v>
      </c>
    </row>
    <row r="27" spans="1:26" ht="15.75" thickBot="1">
      <c r="A27" s="3" t="s">
        <v>50</v>
      </c>
      <c r="B27" s="27"/>
      <c r="C27" s="6"/>
      <c r="D27" s="27"/>
      <c r="E27" s="7"/>
      <c r="F27" s="7"/>
      <c r="G27" s="6"/>
      <c r="H27" s="7"/>
      <c r="I27" s="7"/>
      <c r="J27" s="7"/>
      <c r="K27" s="7">
        <v>481</v>
      </c>
      <c r="L27" s="7"/>
      <c r="M27" s="7">
        <v>527</v>
      </c>
      <c r="N27" s="7">
        <v>521</v>
      </c>
      <c r="O27" s="7"/>
      <c r="P27" s="7"/>
      <c r="Q27" s="7">
        <v>531</v>
      </c>
      <c r="R27" s="7">
        <v>557</v>
      </c>
      <c r="S27" s="7"/>
      <c r="T27" s="14">
        <f t="shared" si="6"/>
        <v>2617</v>
      </c>
      <c r="U27" s="34">
        <v>5</v>
      </c>
      <c r="V27" s="29">
        <f t="shared" si="5"/>
        <v>523.4</v>
      </c>
      <c r="W27" s="30">
        <f t="shared" si="7"/>
        <v>521.6666666666666</v>
      </c>
      <c r="X27" s="31">
        <f t="shared" si="8"/>
        <v>526</v>
      </c>
      <c r="Y27" s="21">
        <v>3</v>
      </c>
      <c r="Z27" s="22">
        <v>2</v>
      </c>
    </row>
    <row r="28" spans="1:26" ht="15.75" thickBot="1">
      <c r="A28" s="3" t="s">
        <v>31</v>
      </c>
      <c r="B28" s="27">
        <v>528</v>
      </c>
      <c r="C28" s="6">
        <v>541</v>
      </c>
      <c r="D28" s="6">
        <v>525</v>
      </c>
      <c r="E28" s="7">
        <v>518</v>
      </c>
      <c r="F28" s="7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528</v>
      </c>
      <c r="S28" s="7">
        <v>534</v>
      </c>
      <c r="T28" s="14">
        <f t="shared" si="6"/>
        <v>3174</v>
      </c>
      <c r="U28" s="33">
        <v>6</v>
      </c>
      <c r="V28" s="29">
        <f t="shared" si="5"/>
        <v>529</v>
      </c>
      <c r="W28" s="30">
        <f t="shared" si="7"/>
        <v>529</v>
      </c>
      <c r="X28" s="31">
        <f t="shared" si="8"/>
        <v>529</v>
      </c>
      <c r="Y28" s="21">
        <v>3</v>
      </c>
      <c r="Z28" s="22">
        <v>3</v>
      </c>
    </row>
    <row r="29" spans="1:26" ht="15.75" thickBot="1">
      <c r="A29" s="3" t="s">
        <v>49</v>
      </c>
      <c r="B29" s="27"/>
      <c r="C29" s="6"/>
      <c r="D29" s="6"/>
      <c r="E29" s="7"/>
      <c r="F29" s="7"/>
      <c r="G29" s="6"/>
      <c r="H29" s="7"/>
      <c r="I29" s="7">
        <v>528</v>
      </c>
      <c r="J29" s="7"/>
      <c r="K29" s="7"/>
      <c r="L29" s="7"/>
      <c r="M29" s="7"/>
      <c r="N29" s="7">
        <v>499</v>
      </c>
      <c r="O29" s="7">
        <v>251</v>
      </c>
      <c r="P29" s="7"/>
      <c r="Q29" s="7"/>
      <c r="R29" s="7"/>
      <c r="S29" s="7"/>
      <c r="T29" s="14">
        <f t="shared" si="6"/>
        <v>1278</v>
      </c>
      <c r="U29" s="34">
        <v>2.5</v>
      </c>
      <c r="V29" s="29">
        <f t="shared" si="5"/>
        <v>511.2</v>
      </c>
      <c r="W29" s="30">
        <f t="shared" si="7"/>
        <v>502</v>
      </c>
      <c r="X29" s="31">
        <f t="shared" si="8"/>
        <v>513.5</v>
      </c>
      <c r="Y29" s="21">
        <v>0.5</v>
      </c>
      <c r="Z29" s="22">
        <v>2</v>
      </c>
    </row>
    <row r="30" spans="1:26" ht="15.75" thickBot="1">
      <c r="A30" s="3" t="s">
        <v>5</v>
      </c>
      <c r="B30" s="27"/>
      <c r="C30" s="6"/>
      <c r="D30" s="6"/>
      <c r="E30" s="7"/>
      <c r="F30" s="7"/>
      <c r="G30" s="6"/>
      <c r="H30" s="7">
        <v>551</v>
      </c>
      <c r="I30" s="7"/>
      <c r="J30" s="7">
        <v>559</v>
      </c>
      <c r="K30" s="7"/>
      <c r="L30" s="7"/>
      <c r="M30" s="7"/>
      <c r="N30" s="7"/>
      <c r="O30" s="7"/>
      <c r="P30" s="7"/>
      <c r="Q30" s="7"/>
      <c r="R30" s="7"/>
      <c r="S30" s="7"/>
      <c r="T30" s="14">
        <f t="shared" si="6"/>
        <v>1110</v>
      </c>
      <c r="U30" s="33">
        <v>2</v>
      </c>
      <c r="V30" s="29">
        <f t="shared" si="5"/>
        <v>555</v>
      </c>
      <c r="W30" s="30">
        <f t="shared" si="7"/>
        <v>555</v>
      </c>
      <c r="X30" s="31"/>
      <c r="Y30" s="21">
        <v>2</v>
      </c>
      <c r="Z30" s="22">
        <v>0</v>
      </c>
    </row>
    <row r="31" spans="1:26" ht="15.75" thickBot="1">
      <c r="A31" s="3" t="s">
        <v>6</v>
      </c>
      <c r="B31" s="27"/>
      <c r="C31" s="6"/>
      <c r="D31" s="6"/>
      <c r="E31" s="7"/>
      <c r="F31" s="7"/>
      <c r="G31" s="6"/>
      <c r="H31" s="7"/>
      <c r="I31" s="7"/>
      <c r="J31" s="7"/>
      <c r="K31" s="7"/>
      <c r="L31" s="7"/>
      <c r="M31" s="7"/>
      <c r="N31" s="7"/>
      <c r="O31" s="7">
        <v>570</v>
      </c>
      <c r="P31" s="7"/>
      <c r="Q31" s="7"/>
      <c r="R31" s="7">
        <v>245</v>
      </c>
      <c r="S31" s="7"/>
      <c r="T31" s="14">
        <f t="shared" si="6"/>
        <v>815</v>
      </c>
      <c r="U31" s="32">
        <v>1.5</v>
      </c>
      <c r="V31" s="29">
        <f t="shared" si="5"/>
        <v>543.3333333333334</v>
      </c>
      <c r="W31" s="30">
        <f t="shared" si="7"/>
        <v>543.3333333333334</v>
      </c>
      <c r="X31" s="31"/>
      <c r="Y31" s="21">
        <v>1.5</v>
      </c>
      <c r="Z31" s="22">
        <v>0</v>
      </c>
    </row>
    <row r="32" spans="1:26" ht="15.75" thickBot="1">
      <c r="A32" s="3" t="s">
        <v>47</v>
      </c>
      <c r="B32" s="27"/>
      <c r="C32" s="6"/>
      <c r="D32" s="6">
        <v>266</v>
      </c>
      <c r="E32" s="7"/>
      <c r="F32" s="7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4">
        <f t="shared" si="6"/>
        <v>266</v>
      </c>
      <c r="U32" s="34">
        <v>0.5</v>
      </c>
      <c r="V32" s="29">
        <f t="shared" si="5"/>
        <v>532</v>
      </c>
      <c r="W32" s="30"/>
      <c r="X32" s="31">
        <f t="shared" si="8"/>
        <v>532</v>
      </c>
      <c r="Y32" s="21">
        <v>0</v>
      </c>
      <c r="Z32" s="22">
        <v>0.5</v>
      </c>
    </row>
    <row r="33" spans="1:26" ht="15.75" thickBot="1">
      <c r="A33" s="3" t="s">
        <v>35</v>
      </c>
      <c r="B33" s="27"/>
      <c r="C33" s="6"/>
      <c r="D33" s="6"/>
      <c r="E33" s="7"/>
      <c r="F33" s="7"/>
      <c r="G33" s="6"/>
      <c r="H33" s="7">
        <v>483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4">
        <f t="shared" si="6"/>
        <v>483</v>
      </c>
      <c r="U33" s="34">
        <v>1</v>
      </c>
      <c r="V33" s="29">
        <f t="shared" si="5"/>
        <v>483</v>
      </c>
      <c r="W33" s="30">
        <f t="shared" si="7"/>
        <v>483</v>
      </c>
      <c r="X33" s="31"/>
      <c r="Y33" s="21">
        <v>1</v>
      </c>
      <c r="Z33" s="22">
        <v>0</v>
      </c>
    </row>
    <row r="34" spans="1:26" ht="15.75" thickBot="1">
      <c r="A34" s="2" t="s">
        <v>7</v>
      </c>
      <c r="B34" s="35">
        <f aca="true" t="shared" si="9" ref="B34:U34">SUM(B20:B33)</f>
        <v>3147</v>
      </c>
      <c r="C34" s="8">
        <f t="shared" si="9"/>
        <v>3158</v>
      </c>
      <c r="D34" s="36">
        <f t="shared" si="9"/>
        <v>3085</v>
      </c>
      <c r="E34" s="8">
        <f t="shared" si="9"/>
        <v>3165</v>
      </c>
      <c r="F34" s="9">
        <f t="shared" si="9"/>
        <v>3215</v>
      </c>
      <c r="G34" s="10">
        <f t="shared" si="9"/>
        <v>0</v>
      </c>
      <c r="H34" s="8">
        <f t="shared" si="9"/>
        <v>3171</v>
      </c>
      <c r="I34" s="51">
        <f t="shared" si="9"/>
        <v>3074</v>
      </c>
      <c r="J34" s="8">
        <f t="shared" si="9"/>
        <v>3171</v>
      </c>
      <c r="K34" s="8">
        <f t="shared" si="9"/>
        <v>3135</v>
      </c>
      <c r="L34" s="8">
        <f t="shared" si="9"/>
        <v>3101</v>
      </c>
      <c r="M34" s="8">
        <f t="shared" si="9"/>
        <v>3190</v>
      </c>
      <c r="N34" s="8">
        <f t="shared" si="9"/>
        <v>3103</v>
      </c>
      <c r="O34" s="8">
        <f t="shared" si="9"/>
        <v>3120</v>
      </c>
      <c r="P34" s="8">
        <f t="shared" si="9"/>
        <v>0</v>
      </c>
      <c r="Q34" s="8">
        <f t="shared" si="9"/>
        <v>3198</v>
      </c>
      <c r="R34" s="8">
        <f t="shared" si="9"/>
        <v>3136</v>
      </c>
      <c r="S34" s="37">
        <f t="shared" si="9"/>
        <v>3282</v>
      </c>
      <c r="T34" s="13">
        <f>SUM(T20:T33)</f>
        <v>50451</v>
      </c>
      <c r="U34" s="13">
        <f t="shared" si="9"/>
        <v>96</v>
      </c>
      <c r="V34" s="18">
        <f>T34/U20</f>
        <v>3153.1875</v>
      </c>
      <c r="W34" s="26"/>
      <c r="X34" s="38"/>
      <c r="Y34" s="21">
        <f>SUM(Y20:Y33)</f>
        <v>48</v>
      </c>
      <c r="Z34" s="22">
        <f>SUM(Z20:Z33)</f>
        <v>48</v>
      </c>
    </row>
    <row r="35" ht="15.75" thickBot="1"/>
    <row r="36" spans="2:8" ht="15.75" thickBot="1">
      <c r="B36" s="41" t="s">
        <v>37</v>
      </c>
      <c r="C36" s="111"/>
      <c r="D36" s="42" t="s">
        <v>39</v>
      </c>
      <c r="E36" s="111"/>
      <c r="F36" s="162" t="s">
        <v>54</v>
      </c>
      <c r="G36" s="111"/>
      <c r="H36" s="52" t="s">
        <v>55</v>
      </c>
    </row>
  </sheetData>
  <sheetProtection/>
  <mergeCells count="4">
    <mergeCell ref="V1:V2"/>
    <mergeCell ref="W1:X1"/>
    <mergeCell ref="W18:X18"/>
    <mergeCell ref="V18:V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X16" sqref="X16:Y16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4" max="14" width="11.7109375" style="0" customWidth="1"/>
    <col min="16" max="16" width="11.00390625" style="0" customWidth="1"/>
    <col min="17" max="17" width="11.28125" style="0" customWidth="1"/>
    <col min="18" max="18" width="10.421875" style="0" customWidth="1"/>
    <col min="19" max="19" width="11.00390625" style="0" customWidth="1"/>
    <col min="21" max="22" width="12.421875" style="0" customWidth="1"/>
    <col min="23" max="23" width="11.7109375" style="0" customWidth="1"/>
  </cols>
  <sheetData>
    <row r="1" spans="1:26" ht="15.75" customHeight="1" thickBot="1">
      <c r="A1" s="66" t="s">
        <v>58</v>
      </c>
      <c r="B1" s="67"/>
      <c r="C1" s="67"/>
      <c r="D1" s="68"/>
      <c r="V1" s="184" t="s">
        <v>43</v>
      </c>
      <c r="W1" s="182" t="s">
        <v>42</v>
      </c>
      <c r="X1" s="183"/>
      <c r="Y1" s="69" t="s">
        <v>59</v>
      </c>
      <c r="Z1" s="70" t="s">
        <v>59</v>
      </c>
    </row>
    <row r="2" spans="1:26" ht="11.25" customHeight="1" thickBot="1">
      <c r="A2" s="1"/>
      <c r="V2" s="186"/>
      <c r="W2" s="39"/>
      <c r="X2" s="40"/>
      <c r="Y2" s="69"/>
      <c r="Z2" s="70"/>
    </row>
    <row r="3" spans="1:26" ht="15.75" thickBot="1">
      <c r="A3" s="2" t="s">
        <v>10</v>
      </c>
      <c r="B3" s="71" t="s">
        <v>1</v>
      </c>
      <c r="C3" s="71" t="s">
        <v>3</v>
      </c>
      <c r="D3" s="72" t="s">
        <v>4</v>
      </c>
      <c r="E3" s="71" t="s">
        <v>8</v>
      </c>
      <c r="F3" s="72" t="s">
        <v>9</v>
      </c>
      <c r="G3" s="71" t="s">
        <v>11</v>
      </c>
      <c r="H3" s="72" t="s">
        <v>12</v>
      </c>
      <c r="I3" s="71" t="s">
        <v>13</v>
      </c>
      <c r="J3" s="72" t="s">
        <v>14</v>
      </c>
      <c r="K3" s="72" t="s">
        <v>15</v>
      </c>
      <c r="L3" s="72" t="s">
        <v>16</v>
      </c>
      <c r="M3" s="71" t="s">
        <v>17</v>
      </c>
      <c r="N3" s="72" t="s">
        <v>18</v>
      </c>
      <c r="O3" s="71" t="s">
        <v>19</v>
      </c>
      <c r="P3" s="72" t="s">
        <v>20</v>
      </c>
      <c r="Q3" s="71" t="s">
        <v>21</v>
      </c>
      <c r="R3" s="72" t="s">
        <v>22</v>
      </c>
      <c r="S3" s="71" t="s">
        <v>23</v>
      </c>
      <c r="T3" s="2" t="s">
        <v>24</v>
      </c>
      <c r="U3" s="73" t="s">
        <v>25</v>
      </c>
      <c r="V3" s="185"/>
      <c r="W3" s="72" t="s">
        <v>37</v>
      </c>
      <c r="X3" s="71" t="s">
        <v>38</v>
      </c>
      <c r="Y3" s="74" t="s">
        <v>40</v>
      </c>
      <c r="Z3" s="75" t="s">
        <v>41</v>
      </c>
    </row>
    <row r="4" spans="1:26" ht="15.75" thickBot="1">
      <c r="A4" s="3" t="s">
        <v>0</v>
      </c>
      <c r="B4">
        <v>494</v>
      </c>
      <c r="C4">
        <v>528</v>
      </c>
      <c r="D4">
        <v>591</v>
      </c>
      <c r="E4">
        <v>582</v>
      </c>
      <c r="F4">
        <v>568</v>
      </c>
      <c r="G4">
        <v>543</v>
      </c>
      <c r="H4">
        <v>507</v>
      </c>
      <c r="I4">
        <v>565</v>
      </c>
      <c r="J4">
        <v>589</v>
      </c>
      <c r="K4">
        <v>536</v>
      </c>
      <c r="L4">
        <v>575</v>
      </c>
      <c r="M4">
        <v>509</v>
      </c>
      <c r="N4">
        <v>487</v>
      </c>
      <c r="O4">
        <v>518</v>
      </c>
      <c r="P4">
        <v>391</v>
      </c>
      <c r="R4">
        <v>556</v>
      </c>
      <c r="S4">
        <v>545</v>
      </c>
      <c r="T4" s="76">
        <f aca="true" t="shared" si="0" ref="T4:T13">SUM(B4:S4)</f>
        <v>9084</v>
      </c>
      <c r="U4" s="77">
        <v>16.75</v>
      </c>
      <c r="V4" s="78">
        <f>T4/U4</f>
        <v>542.3283582089553</v>
      </c>
      <c r="W4" s="79">
        <f aca="true" t="shared" si="1" ref="W4:W13">(N4+D4+F4+H4+J4+K4+L4+P4+R4)/Y4</f>
        <v>548.5714285714286</v>
      </c>
      <c r="X4" s="79">
        <f aca="true" t="shared" si="2" ref="X4:X13">(B4+C4+E4+G4+I4+M4+O4+Q4+S4)/Z4</f>
        <v>535.5</v>
      </c>
      <c r="Y4" s="69">
        <v>8.75</v>
      </c>
      <c r="Z4" s="70">
        <v>8</v>
      </c>
    </row>
    <row r="5" spans="1:26" ht="15.75" thickBot="1">
      <c r="A5" s="3" t="s">
        <v>33</v>
      </c>
      <c r="B5">
        <v>539</v>
      </c>
      <c r="C5">
        <v>530</v>
      </c>
      <c r="D5">
        <v>560</v>
      </c>
      <c r="E5">
        <v>531</v>
      </c>
      <c r="F5">
        <v>593</v>
      </c>
      <c r="G5">
        <v>542</v>
      </c>
      <c r="H5">
        <v>550</v>
      </c>
      <c r="I5">
        <v>559</v>
      </c>
      <c r="J5">
        <v>575</v>
      </c>
      <c r="N5">
        <v>511</v>
      </c>
      <c r="O5">
        <v>573</v>
      </c>
      <c r="P5">
        <v>566</v>
      </c>
      <c r="Q5">
        <v>538</v>
      </c>
      <c r="R5">
        <v>490</v>
      </c>
      <c r="T5" s="76">
        <f t="shared" si="0"/>
        <v>7657</v>
      </c>
      <c r="U5" s="80">
        <v>14</v>
      </c>
      <c r="V5" s="81">
        <f aca="true" t="shared" si="3" ref="V5:V13">T5/U5</f>
        <v>546.9285714285714</v>
      </c>
      <c r="W5" s="79">
        <f t="shared" si="1"/>
        <v>549.2857142857143</v>
      </c>
      <c r="X5" s="82">
        <f t="shared" si="2"/>
        <v>544.5714285714286</v>
      </c>
      <c r="Y5" s="69">
        <v>7</v>
      </c>
      <c r="Z5" s="70">
        <v>7</v>
      </c>
    </row>
    <row r="6" spans="1:26" ht="15.75" thickBot="1">
      <c r="A6" s="3" t="s">
        <v>44</v>
      </c>
      <c r="B6">
        <v>499</v>
      </c>
      <c r="C6">
        <v>569</v>
      </c>
      <c r="D6">
        <v>509</v>
      </c>
      <c r="E6">
        <v>582</v>
      </c>
      <c r="F6">
        <v>568</v>
      </c>
      <c r="G6">
        <v>524</v>
      </c>
      <c r="H6">
        <v>558</v>
      </c>
      <c r="J6">
        <v>553</v>
      </c>
      <c r="K6">
        <v>573</v>
      </c>
      <c r="L6">
        <v>532</v>
      </c>
      <c r="M6">
        <v>546</v>
      </c>
      <c r="N6">
        <v>548</v>
      </c>
      <c r="O6">
        <v>512</v>
      </c>
      <c r="P6">
        <v>144</v>
      </c>
      <c r="R6">
        <v>543</v>
      </c>
      <c r="T6" s="76">
        <f t="shared" si="0"/>
        <v>7760</v>
      </c>
      <c r="U6" s="76">
        <v>14.25</v>
      </c>
      <c r="V6" s="83">
        <f t="shared" si="3"/>
        <v>544.561403508772</v>
      </c>
      <c r="W6" s="79">
        <f t="shared" si="1"/>
        <v>548.8484848484849</v>
      </c>
      <c r="X6" s="79">
        <f t="shared" si="2"/>
        <v>538.6666666666666</v>
      </c>
      <c r="Y6" s="69">
        <v>8.25</v>
      </c>
      <c r="Z6" s="70">
        <v>6</v>
      </c>
    </row>
    <row r="7" spans="1:26" ht="15.75" thickBot="1">
      <c r="A7" s="3" t="s">
        <v>5</v>
      </c>
      <c r="H7">
        <v>573</v>
      </c>
      <c r="I7">
        <v>561</v>
      </c>
      <c r="J7">
        <v>533</v>
      </c>
      <c r="K7">
        <v>573</v>
      </c>
      <c r="M7">
        <v>539</v>
      </c>
      <c r="N7">
        <v>546</v>
      </c>
      <c r="O7">
        <v>528</v>
      </c>
      <c r="P7">
        <v>527</v>
      </c>
      <c r="Q7">
        <v>491</v>
      </c>
      <c r="R7">
        <v>569</v>
      </c>
      <c r="S7">
        <v>544</v>
      </c>
      <c r="T7" s="76">
        <f t="shared" si="0"/>
        <v>5984</v>
      </c>
      <c r="U7" s="76">
        <v>11</v>
      </c>
      <c r="V7" s="78">
        <f t="shared" si="3"/>
        <v>544</v>
      </c>
      <c r="W7" s="82">
        <f t="shared" si="1"/>
        <v>553.5</v>
      </c>
      <c r="X7" s="79">
        <f t="shared" si="2"/>
        <v>532.6</v>
      </c>
      <c r="Y7" s="69">
        <v>6</v>
      </c>
      <c r="Z7" s="70">
        <v>5</v>
      </c>
    </row>
    <row r="8" spans="1:26" ht="15.75" thickBot="1">
      <c r="A8" s="3" t="s">
        <v>31</v>
      </c>
      <c r="G8">
        <v>559</v>
      </c>
      <c r="I8">
        <v>518</v>
      </c>
      <c r="L8">
        <v>269</v>
      </c>
      <c r="T8" s="76">
        <f t="shared" si="0"/>
        <v>1346</v>
      </c>
      <c r="U8" s="76">
        <v>2.5</v>
      </c>
      <c r="V8" s="84">
        <f t="shared" si="3"/>
        <v>538.4</v>
      </c>
      <c r="W8" s="79">
        <f t="shared" si="1"/>
        <v>538</v>
      </c>
      <c r="X8" s="79">
        <f t="shared" si="2"/>
        <v>538.5</v>
      </c>
      <c r="Y8" s="69">
        <v>0.5</v>
      </c>
      <c r="Z8" s="70">
        <v>2</v>
      </c>
    </row>
    <row r="9" spans="1:26" ht="15.75" thickBot="1">
      <c r="A9" s="3" t="s">
        <v>6</v>
      </c>
      <c r="B9">
        <v>521</v>
      </c>
      <c r="C9">
        <v>540</v>
      </c>
      <c r="D9">
        <v>246</v>
      </c>
      <c r="E9">
        <v>510</v>
      </c>
      <c r="G9">
        <v>551</v>
      </c>
      <c r="H9">
        <v>543</v>
      </c>
      <c r="I9">
        <v>550</v>
      </c>
      <c r="J9">
        <v>594</v>
      </c>
      <c r="K9">
        <v>528</v>
      </c>
      <c r="L9">
        <v>248</v>
      </c>
      <c r="P9">
        <v>570</v>
      </c>
      <c r="Q9">
        <v>534</v>
      </c>
      <c r="R9">
        <v>517</v>
      </c>
      <c r="S9">
        <v>547</v>
      </c>
      <c r="T9" s="76">
        <f t="shared" si="0"/>
        <v>6999</v>
      </c>
      <c r="U9" s="76">
        <v>13</v>
      </c>
      <c r="V9" s="84">
        <f t="shared" si="3"/>
        <v>538.3846153846154</v>
      </c>
      <c r="W9" s="79">
        <f t="shared" si="1"/>
        <v>541</v>
      </c>
      <c r="X9" s="79">
        <f t="shared" si="2"/>
        <v>536.1428571428571</v>
      </c>
      <c r="Y9" s="69">
        <v>6</v>
      </c>
      <c r="Z9" s="70">
        <v>7</v>
      </c>
    </row>
    <row r="10" spans="1:26" ht="15.75" thickBot="1">
      <c r="A10" s="3" t="s">
        <v>2</v>
      </c>
      <c r="B10">
        <v>549</v>
      </c>
      <c r="C10">
        <v>517</v>
      </c>
      <c r="D10">
        <v>587</v>
      </c>
      <c r="E10">
        <v>379</v>
      </c>
      <c r="F10">
        <v>510</v>
      </c>
      <c r="J10">
        <v>551</v>
      </c>
      <c r="K10">
        <v>543</v>
      </c>
      <c r="L10">
        <v>577</v>
      </c>
      <c r="M10">
        <v>532</v>
      </c>
      <c r="N10">
        <v>506</v>
      </c>
      <c r="O10">
        <v>545</v>
      </c>
      <c r="P10">
        <v>551</v>
      </c>
      <c r="Q10">
        <v>529</v>
      </c>
      <c r="R10">
        <v>519</v>
      </c>
      <c r="S10">
        <v>245</v>
      </c>
      <c r="T10" s="76">
        <f t="shared" si="0"/>
        <v>7640</v>
      </c>
      <c r="U10" s="76">
        <v>14.25</v>
      </c>
      <c r="V10" s="84">
        <f t="shared" si="3"/>
        <v>536.140350877193</v>
      </c>
      <c r="W10" s="79">
        <f t="shared" si="1"/>
        <v>543</v>
      </c>
      <c r="X10" s="79">
        <f t="shared" si="2"/>
        <v>527.36</v>
      </c>
      <c r="Y10" s="69">
        <v>8</v>
      </c>
      <c r="Z10" s="70">
        <v>6.25</v>
      </c>
    </row>
    <row r="11" spans="1:26" ht="15.75" thickBot="1">
      <c r="A11" s="3" t="s">
        <v>57</v>
      </c>
      <c r="B11">
        <v>533</v>
      </c>
      <c r="C11">
        <v>508</v>
      </c>
      <c r="D11">
        <v>543</v>
      </c>
      <c r="E11">
        <v>545</v>
      </c>
      <c r="F11">
        <v>540</v>
      </c>
      <c r="G11">
        <v>559</v>
      </c>
      <c r="H11">
        <v>530</v>
      </c>
      <c r="I11">
        <v>563</v>
      </c>
      <c r="K11">
        <v>567</v>
      </c>
      <c r="L11">
        <v>514</v>
      </c>
      <c r="M11">
        <v>521</v>
      </c>
      <c r="N11">
        <v>531</v>
      </c>
      <c r="O11">
        <v>562</v>
      </c>
      <c r="P11">
        <v>521</v>
      </c>
      <c r="Q11">
        <v>472</v>
      </c>
      <c r="S11">
        <v>268</v>
      </c>
      <c r="T11" s="76">
        <f t="shared" si="0"/>
        <v>8277</v>
      </c>
      <c r="U11" s="76">
        <v>15.5</v>
      </c>
      <c r="V11" s="84">
        <f t="shared" si="3"/>
        <v>534</v>
      </c>
      <c r="W11" s="79">
        <f t="shared" si="1"/>
        <v>535.1428571428571</v>
      </c>
      <c r="X11" s="79">
        <f t="shared" si="2"/>
        <v>533.0588235294117</v>
      </c>
      <c r="Y11" s="69">
        <v>7</v>
      </c>
      <c r="Z11" s="70">
        <v>8.5</v>
      </c>
    </row>
    <row r="12" spans="1:26" ht="15.75" thickBot="1">
      <c r="A12" s="3" t="s">
        <v>32</v>
      </c>
      <c r="E12">
        <v>115</v>
      </c>
      <c r="F12">
        <v>501</v>
      </c>
      <c r="L12">
        <v>498</v>
      </c>
      <c r="Q12">
        <v>552</v>
      </c>
      <c r="S12">
        <v>521</v>
      </c>
      <c r="T12" s="76">
        <f t="shared" si="0"/>
        <v>2187</v>
      </c>
      <c r="U12" s="76">
        <v>4.25</v>
      </c>
      <c r="V12" s="85">
        <f t="shared" si="3"/>
        <v>514.5882352941177</v>
      </c>
      <c r="W12" s="79">
        <f t="shared" si="1"/>
        <v>499.5</v>
      </c>
      <c r="X12" s="79">
        <f t="shared" si="2"/>
        <v>528</v>
      </c>
      <c r="Y12" s="69">
        <v>2</v>
      </c>
      <c r="Z12" s="70">
        <v>2.25</v>
      </c>
    </row>
    <row r="13" spans="1:26" ht="15.75" thickBot="1">
      <c r="A13" s="3" t="s">
        <v>30</v>
      </c>
      <c r="D13">
        <v>261</v>
      </c>
      <c r="M13">
        <v>496</v>
      </c>
      <c r="S13">
        <v>576</v>
      </c>
      <c r="T13" s="76">
        <f t="shared" si="0"/>
        <v>1333</v>
      </c>
      <c r="U13" s="76">
        <v>2.5</v>
      </c>
      <c r="V13" s="86">
        <f t="shared" si="3"/>
        <v>533.2</v>
      </c>
      <c r="W13" s="79">
        <f t="shared" si="1"/>
        <v>522</v>
      </c>
      <c r="X13" s="79">
        <f t="shared" si="2"/>
        <v>536</v>
      </c>
      <c r="Y13" s="69">
        <v>0.5</v>
      </c>
      <c r="Z13" s="70">
        <v>2</v>
      </c>
    </row>
    <row r="14" spans="1:26" ht="15.75" thickBot="1">
      <c r="A14" s="87" t="s">
        <v>7</v>
      </c>
      <c r="B14" s="88">
        <f aca="true" t="shared" si="4" ref="B14:U14">SUM(B4:B13)</f>
        <v>3135</v>
      </c>
      <c r="C14" s="88">
        <f t="shared" si="4"/>
        <v>3192</v>
      </c>
      <c r="D14" s="88">
        <f t="shared" si="4"/>
        <v>3297</v>
      </c>
      <c r="E14" s="88">
        <f t="shared" si="4"/>
        <v>3244</v>
      </c>
      <c r="F14" s="88">
        <f t="shared" si="4"/>
        <v>3280</v>
      </c>
      <c r="G14" s="88">
        <f t="shared" si="4"/>
        <v>3278</v>
      </c>
      <c r="H14" s="88">
        <f t="shared" si="4"/>
        <v>3261</v>
      </c>
      <c r="I14" s="88">
        <f t="shared" si="4"/>
        <v>3316</v>
      </c>
      <c r="J14" s="53">
        <f t="shared" si="4"/>
        <v>3395</v>
      </c>
      <c r="K14" s="88">
        <f t="shared" si="4"/>
        <v>3320</v>
      </c>
      <c r="L14" s="88">
        <f t="shared" si="4"/>
        <v>3213</v>
      </c>
      <c r="M14" s="88">
        <f t="shared" si="4"/>
        <v>3143</v>
      </c>
      <c r="N14" s="89">
        <f t="shared" si="4"/>
        <v>3129</v>
      </c>
      <c r="O14" s="88">
        <f t="shared" si="4"/>
        <v>3238</v>
      </c>
      <c r="P14" s="88">
        <f t="shared" si="4"/>
        <v>3270</v>
      </c>
      <c r="Q14" s="88">
        <f t="shared" si="4"/>
        <v>3116</v>
      </c>
      <c r="R14" s="89">
        <f t="shared" si="4"/>
        <v>3194</v>
      </c>
      <c r="S14" s="90">
        <f t="shared" si="4"/>
        <v>3246</v>
      </c>
      <c r="T14" s="2">
        <f>SUM(T4:T13)</f>
        <v>58267</v>
      </c>
      <c r="U14" s="2">
        <f t="shared" si="4"/>
        <v>108</v>
      </c>
      <c r="V14" s="81">
        <f>T14/18</f>
        <v>3237.0555555555557</v>
      </c>
      <c r="W14" s="88"/>
      <c r="X14" s="88"/>
      <c r="Y14" s="69">
        <f>SUM(Y4:Y13)</f>
        <v>54</v>
      </c>
      <c r="Z14" s="70">
        <f>SUM(Z4:Z13)</f>
        <v>54</v>
      </c>
    </row>
    <row r="15" ht="15.75" thickBot="1"/>
    <row r="16" spans="2:25" ht="15.75" thickBot="1">
      <c r="B16" s="72" t="s">
        <v>37</v>
      </c>
      <c r="D16" s="71" t="s">
        <v>39</v>
      </c>
      <c r="X16" s="91"/>
      <c r="Y16" t="s">
        <v>60</v>
      </c>
    </row>
    <row r="18" ht="15.75" customHeight="1" thickBot="1">
      <c r="N18" s="92"/>
    </row>
    <row r="19" spans="1:18" ht="15.75" customHeight="1" thickBot="1">
      <c r="A19" s="4" t="s">
        <v>61</v>
      </c>
      <c r="N19" s="184" t="s">
        <v>43</v>
      </c>
      <c r="O19" s="182" t="s">
        <v>42</v>
      </c>
      <c r="P19" s="183"/>
      <c r="Q19" s="69" t="s">
        <v>59</v>
      </c>
      <c r="R19" s="70" t="s">
        <v>59</v>
      </c>
    </row>
    <row r="20" spans="1:18" ht="15.75" thickBot="1">
      <c r="A20" s="2" t="s">
        <v>10</v>
      </c>
      <c r="B20" s="93" t="s">
        <v>1</v>
      </c>
      <c r="C20" s="94" t="s">
        <v>3</v>
      </c>
      <c r="D20" s="93" t="s">
        <v>4</v>
      </c>
      <c r="E20" s="94" t="s">
        <v>8</v>
      </c>
      <c r="F20" s="93" t="s">
        <v>9</v>
      </c>
      <c r="G20" s="94" t="s">
        <v>11</v>
      </c>
      <c r="H20" s="93" t="s">
        <v>12</v>
      </c>
      <c r="I20" s="94" t="s">
        <v>13</v>
      </c>
      <c r="J20" s="93" t="s">
        <v>14</v>
      </c>
      <c r="K20" s="94" t="s">
        <v>15</v>
      </c>
      <c r="L20" s="2" t="s">
        <v>24</v>
      </c>
      <c r="M20" s="73" t="s">
        <v>25</v>
      </c>
      <c r="N20" s="185"/>
      <c r="O20" s="95" t="s">
        <v>37</v>
      </c>
      <c r="P20" s="71" t="s">
        <v>38</v>
      </c>
      <c r="Q20" s="74" t="s">
        <v>40</v>
      </c>
      <c r="R20" s="75" t="s">
        <v>41</v>
      </c>
    </row>
    <row r="21" spans="1:18" ht="15.75" thickBot="1">
      <c r="A21" s="3" t="s">
        <v>50</v>
      </c>
      <c r="B21" s="96">
        <v>537</v>
      </c>
      <c r="C21" s="97">
        <v>534</v>
      </c>
      <c r="D21" s="98">
        <v>522</v>
      </c>
      <c r="G21" s="6"/>
      <c r="H21">
        <v>491</v>
      </c>
      <c r="K21">
        <v>517</v>
      </c>
      <c r="L21" s="76">
        <f aca="true" t="shared" si="5" ref="L21:L33">SUM(B21:K21)</f>
        <v>2601</v>
      </c>
      <c r="M21" s="99">
        <v>5</v>
      </c>
      <c r="N21" s="78">
        <f>L21/M21</f>
        <v>520.2</v>
      </c>
      <c r="O21" s="100">
        <f>(B21+D21+H21+F21+J21)/Q21</f>
        <v>516.6666666666666</v>
      </c>
      <c r="P21" s="101">
        <f>(C21+E21+G21+I21+K21)/R21</f>
        <v>525.5</v>
      </c>
      <c r="Q21" s="69">
        <v>3</v>
      </c>
      <c r="R21" s="70">
        <v>2</v>
      </c>
    </row>
    <row r="22" spans="1:18" ht="15.75" thickBot="1">
      <c r="A22" s="3" t="s">
        <v>26</v>
      </c>
      <c r="B22" s="96">
        <v>490</v>
      </c>
      <c r="C22" s="97">
        <v>503</v>
      </c>
      <c r="D22" s="98">
        <v>585</v>
      </c>
      <c r="E22">
        <v>499</v>
      </c>
      <c r="F22">
        <v>531</v>
      </c>
      <c r="G22" s="6"/>
      <c r="H22">
        <v>518</v>
      </c>
      <c r="I22">
        <v>528</v>
      </c>
      <c r="J22" s="5"/>
      <c r="K22" s="5">
        <v>246</v>
      </c>
      <c r="L22" s="76">
        <f t="shared" si="5"/>
        <v>3900</v>
      </c>
      <c r="M22" s="102">
        <v>7.5</v>
      </c>
      <c r="N22" s="84">
        <f aca="true" t="shared" si="6" ref="N22:N33">L22/M22</f>
        <v>520</v>
      </c>
      <c r="O22" s="100">
        <f>(B22+D22+F22+H22+J22)/Q22</f>
        <v>531</v>
      </c>
      <c r="P22" s="101">
        <f aca="true" t="shared" si="7" ref="P22:P33">(C22+E22+G22+I22+K22)/R22</f>
        <v>507.42857142857144</v>
      </c>
      <c r="Q22" s="69">
        <v>4</v>
      </c>
      <c r="R22" s="70">
        <v>3.5</v>
      </c>
    </row>
    <row r="23" spans="1:18" ht="15.75" thickBot="1">
      <c r="A23" s="3" t="s">
        <v>62</v>
      </c>
      <c r="B23" s="96"/>
      <c r="C23" s="97"/>
      <c r="D23" s="98"/>
      <c r="E23">
        <v>487</v>
      </c>
      <c r="G23" s="6">
        <v>574</v>
      </c>
      <c r="H23">
        <v>269</v>
      </c>
      <c r="J23">
        <v>558</v>
      </c>
      <c r="K23">
        <v>542</v>
      </c>
      <c r="L23" s="76">
        <f t="shared" si="5"/>
        <v>2430</v>
      </c>
      <c r="M23" s="103">
        <v>4.5</v>
      </c>
      <c r="N23" s="78">
        <f t="shared" si="6"/>
        <v>540</v>
      </c>
      <c r="O23" s="100">
        <f aca="true" t="shared" si="8" ref="O23:O33">(B23+D23+F23+H23+J23)/Q23</f>
        <v>551.3333333333334</v>
      </c>
      <c r="P23" s="101">
        <f t="shared" si="7"/>
        <v>534.3333333333334</v>
      </c>
      <c r="Q23" s="69">
        <v>1.5</v>
      </c>
      <c r="R23" s="70">
        <v>3</v>
      </c>
    </row>
    <row r="24" spans="1:18" ht="15.75" thickBot="1">
      <c r="A24" s="3" t="s">
        <v>27</v>
      </c>
      <c r="B24" s="96">
        <v>525</v>
      </c>
      <c r="C24" s="97">
        <v>555</v>
      </c>
      <c r="D24" s="98"/>
      <c r="E24">
        <v>523</v>
      </c>
      <c r="F24">
        <v>525</v>
      </c>
      <c r="G24" s="6">
        <v>520</v>
      </c>
      <c r="I24">
        <v>535</v>
      </c>
      <c r="K24">
        <v>229</v>
      </c>
      <c r="L24" s="76">
        <f t="shared" si="5"/>
        <v>3412</v>
      </c>
      <c r="M24" s="80">
        <v>6.5</v>
      </c>
      <c r="N24" s="78">
        <f t="shared" si="6"/>
        <v>524.9230769230769</v>
      </c>
      <c r="O24" s="100">
        <f t="shared" si="8"/>
        <v>525</v>
      </c>
      <c r="P24" s="101">
        <f t="shared" si="7"/>
        <v>524.8888888888889</v>
      </c>
      <c r="Q24" s="69">
        <v>2</v>
      </c>
      <c r="R24" s="70">
        <v>4.5</v>
      </c>
    </row>
    <row r="25" spans="1:18" ht="15.75" thickBot="1">
      <c r="A25" s="3" t="s">
        <v>28</v>
      </c>
      <c r="B25" s="96"/>
      <c r="C25" s="97"/>
      <c r="D25" s="98"/>
      <c r="F25">
        <v>509</v>
      </c>
      <c r="G25" s="6">
        <v>527</v>
      </c>
      <c r="H25">
        <v>245</v>
      </c>
      <c r="J25">
        <v>512</v>
      </c>
      <c r="K25">
        <v>245</v>
      </c>
      <c r="L25" s="76">
        <f t="shared" si="5"/>
        <v>2038</v>
      </c>
      <c r="M25" s="104">
        <v>4</v>
      </c>
      <c r="N25" s="84">
        <f t="shared" si="6"/>
        <v>509.5</v>
      </c>
      <c r="O25" s="100">
        <f t="shared" si="8"/>
        <v>506.4</v>
      </c>
      <c r="P25" s="101">
        <f t="shared" si="7"/>
        <v>514.6666666666666</v>
      </c>
      <c r="Q25" s="69">
        <v>2.5</v>
      </c>
      <c r="R25" s="70">
        <v>1.5</v>
      </c>
    </row>
    <row r="26" spans="1:18" ht="15.75" thickBot="1">
      <c r="A26" s="3" t="s">
        <v>34</v>
      </c>
      <c r="B26" s="96">
        <v>552</v>
      </c>
      <c r="C26" s="97">
        <v>541</v>
      </c>
      <c r="D26" s="98"/>
      <c r="E26">
        <v>541</v>
      </c>
      <c r="F26">
        <v>551</v>
      </c>
      <c r="G26" s="6">
        <v>568</v>
      </c>
      <c r="J26">
        <v>545</v>
      </c>
      <c r="K26">
        <v>504</v>
      </c>
      <c r="L26" s="76">
        <f t="shared" si="5"/>
        <v>3802</v>
      </c>
      <c r="M26" s="80">
        <v>7</v>
      </c>
      <c r="N26" s="81">
        <f t="shared" si="6"/>
        <v>543.1428571428571</v>
      </c>
      <c r="O26" s="81">
        <f t="shared" si="8"/>
        <v>549.3333333333334</v>
      </c>
      <c r="P26" s="101">
        <f t="shared" si="7"/>
        <v>538.5</v>
      </c>
      <c r="Q26" s="69">
        <v>3</v>
      </c>
      <c r="R26" s="70">
        <v>4</v>
      </c>
    </row>
    <row r="27" spans="1:18" ht="15.75" thickBot="1">
      <c r="A27" s="3" t="s">
        <v>36</v>
      </c>
      <c r="B27" s="96"/>
      <c r="C27" s="97">
        <v>509</v>
      </c>
      <c r="D27" s="98">
        <v>506</v>
      </c>
      <c r="E27">
        <v>560</v>
      </c>
      <c r="F27">
        <v>540</v>
      </c>
      <c r="G27" s="105"/>
      <c r="H27">
        <v>501</v>
      </c>
      <c r="J27">
        <v>508</v>
      </c>
      <c r="K27">
        <v>258</v>
      </c>
      <c r="L27" s="76">
        <f t="shared" si="5"/>
        <v>3382</v>
      </c>
      <c r="M27" s="104">
        <v>6.5</v>
      </c>
      <c r="N27" s="84">
        <f t="shared" si="6"/>
        <v>520.3076923076923</v>
      </c>
      <c r="O27" s="100">
        <f t="shared" si="8"/>
        <v>513.75</v>
      </c>
      <c r="P27" s="101">
        <f t="shared" si="7"/>
        <v>530.8</v>
      </c>
      <c r="Q27" s="69">
        <v>4</v>
      </c>
      <c r="R27" s="70">
        <v>2.5</v>
      </c>
    </row>
    <row r="28" spans="1:18" ht="15.75" thickBot="1">
      <c r="A28" s="3" t="s">
        <v>5</v>
      </c>
      <c r="B28" s="96">
        <v>558</v>
      </c>
      <c r="C28" s="97"/>
      <c r="D28" s="98"/>
      <c r="G28" s="6"/>
      <c r="L28" s="76">
        <f t="shared" si="5"/>
        <v>558</v>
      </c>
      <c r="M28" s="104">
        <v>1</v>
      </c>
      <c r="N28" s="78">
        <f t="shared" si="6"/>
        <v>558</v>
      </c>
      <c r="O28" s="100">
        <f t="shared" si="8"/>
        <v>558</v>
      </c>
      <c r="P28" s="101">
        <v>0</v>
      </c>
      <c r="Q28" s="69">
        <v>1</v>
      </c>
      <c r="R28" s="70">
        <v>0</v>
      </c>
    </row>
    <row r="29" spans="1:18" ht="15.75" thickBot="1">
      <c r="A29" s="3" t="s">
        <v>31</v>
      </c>
      <c r="B29" s="96"/>
      <c r="C29" s="97">
        <v>536</v>
      </c>
      <c r="D29" s="98">
        <v>561</v>
      </c>
      <c r="F29">
        <v>525</v>
      </c>
      <c r="G29" s="6"/>
      <c r="I29">
        <v>541</v>
      </c>
      <c r="L29" s="76">
        <f t="shared" si="5"/>
        <v>2163</v>
      </c>
      <c r="M29" s="80">
        <v>4</v>
      </c>
      <c r="N29" s="78">
        <f t="shared" si="6"/>
        <v>540.75</v>
      </c>
      <c r="O29" s="100">
        <f t="shared" si="8"/>
        <v>543</v>
      </c>
      <c r="P29" s="101">
        <f t="shared" si="7"/>
        <v>538.5</v>
      </c>
      <c r="Q29" s="69">
        <v>2</v>
      </c>
      <c r="R29" s="70">
        <v>2</v>
      </c>
    </row>
    <row r="30" spans="1:18" ht="15.75" thickBot="1">
      <c r="A30" s="3" t="s">
        <v>35</v>
      </c>
      <c r="B30" s="96">
        <v>555</v>
      </c>
      <c r="C30" s="97"/>
      <c r="D30" s="98">
        <v>523</v>
      </c>
      <c r="E30">
        <v>521</v>
      </c>
      <c r="G30" s="6">
        <v>568</v>
      </c>
      <c r="H30">
        <v>537</v>
      </c>
      <c r="I30">
        <v>502</v>
      </c>
      <c r="J30">
        <v>527</v>
      </c>
      <c r="K30">
        <v>588</v>
      </c>
      <c r="L30" s="76">
        <f t="shared" si="5"/>
        <v>4321</v>
      </c>
      <c r="M30" s="104">
        <v>8</v>
      </c>
      <c r="N30" s="84">
        <f t="shared" si="6"/>
        <v>540.125</v>
      </c>
      <c r="O30" s="100">
        <f t="shared" si="8"/>
        <v>535.5</v>
      </c>
      <c r="P30" s="82">
        <f t="shared" si="7"/>
        <v>544.75</v>
      </c>
      <c r="Q30" s="69">
        <v>4</v>
      </c>
      <c r="R30" s="70">
        <v>4</v>
      </c>
    </row>
    <row r="31" spans="1:18" ht="15.75" thickBot="1">
      <c r="A31" s="3" t="s">
        <v>6</v>
      </c>
      <c r="B31" s="96"/>
      <c r="C31" s="97"/>
      <c r="D31" s="98">
        <v>566</v>
      </c>
      <c r="G31" s="6"/>
      <c r="I31">
        <v>531</v>
      </c>
      <c r="L31" s="76">
        <f t="shared" si="5"/>
        <v>1097</v>
      </c>
      <c r="M31" s="104">
        <v>2</v>
      </c>
      <c r="N31" s="106">
        <f t="shared" si="6"/>
        <v>548.5</v>
      </c>
      <c r="O31" s="107">
        <f t="shared" si="8"/>
        <v>566</v>
      </c>
      <c r="P31" s="101">
        <f t="shared" si="7"/>
        <v>531</v>
      </c>
      <c r="Q31" s="69">
        <v>1</v>
      </c>
      <c r="R31" s="70">
        <v>1</v>
      </c>
    </row>
    <row r="32" spans="1:18" ht="15.75" thickBot="1">
      <c r="A32" s="3" t="s">
        <v>47</v>
      </c>
      <c r="B32" s="96"/>
      <c r="C32" s="97"/>
      <c r="D32" s="96"/>
      <c r="G32" s="6"/>
      <c r="I32">
        <v>544</v>
      </c>
      <c r="L32" s="76">
        <f t="shared" si="5"/>
        <v>544</v>
      </c>
      <c r="M32" s="104">
        <v>1</v>
      </c>
      <c r="N32" s="78">
        <f t="shared" si="6"/>
        <v>544</v>
      </c>
      <c r="O32" s="108">
        <v>0</v>
      </c>
      <c r="P32" s="101">
        <f>(C32+E32+G32+I32+K32)/R32</f>
        <v>544</v>
      </c>
      <c r="Q32" s="69">
        <v>0</v>
      </c>
      <c r="R32" s="70">
        <v>1</v>
      </c>
    </row>
    <row r="33" spans="1:18" ht="15.75" thickBot="1">
      <c r="A33" s="3" t="s">
        <v>29</v>
      </c>
      <c r="C33" s="5"/>
      <c r="G33" s="5">
        <v>530</v>
      </c>
      <c r="H33">
        <v>549</v>
      </c>
      <c r="J33">
        <v>546</v>
      </c>
      <c r="L33" s="76">
        <f t="shared" si="5"/>
        <v>1625</v>
      </c>
      <c r="M33" s="104">
        <v>3</v>
      </c>
      <c r="N33" s="78">
        <f t="shared" si="6"/>
        <v>541.6666666666666</v>
      </c>
      <c r="O33" s="100">
        <f t="shared" si="8"/>
        <v>547.5</v>
      </c>
      <c r="P33" s="101">
        <f t="shared" si="7"/>
        <v>530</v>
      </c>
      <c r="Q33" s="69">
        <v>2</v>
      </c>
      <c r="R33" s="70">
        <v>1</v>
      </c>
    </row>
    <row r="34" spans="1:18" ht="15.75" thickBot="1">
      <c r="A34" s="2" t="s">
        <v>7</v>
      </c>
      <c r="B34" s="88">
        <f aca="true" t="shared" si="9" ref="B34:M34">SUM(B21:B33)</f>
        <v>3217</v>
      </c>
      <c r="C34" s="88">
        <f t="shared" si="9"/>
        <v>3178</v>
      </c>
      <c r="D34" s="89">
        <f t="shared" si="9"/>
        <v>3263</v>
      </c>
      <c r="E34" s="88">
        <f t="shared" si="9"/>
        <v>3131</v>
      </c>
      <c r="F34" s="88">
        <f t="shared" si="9"/>
        <v>3181</v>
      </c>
      <c r="G34" s="53">
        <f t="shared" si="9"/>
        <v>3287</v>
      </c>
      <c r="H34" s="88">
        <f>SUM(H21:H33)</f>
        <v>3110</v>
      </c>
      <c r="I34" s="88">
        <f>SUM(I21:I33)</f>
        <v>3181</v>
      </c>
      <c r="J34" s="88">
        <f t="shared" si="9"/>
        <v>3196</v>
      </c>
      <c r="K34" s="88">
        <f t="shared" si="9"/>
        <v>3129</v>
      </c>
      <c r="L34" s="2">
        <f t="shared" si="9"/>
        <v>31873</v>
      </c>
      <c r="M34" s="2">
        <f t="shared" si="9"/>
        <v>60</v>
      </c>
      <c r="N34" s="81">
        <f>L34/10</f>
        <v>3187.3</v>
      </c>
      <c r="O34" s="88"/>
      <c r="P34" s="109"/>
      <c r="Q34" s="69">
        <f>SUM(Q21:Q33)</f>
        <v>30</v>
      </c>
      <c r="R34" s="70">
        <f>SUM(R21:R33)</f>
        <v>30</v>
      </c>
    </row>
    <row r="35" ht="15.75" thickBot="1"/>
    <row r="36" spans="2:16" ht="15.75" thickBot="1">
      <c r="B36" s="72" t="s">
        <v>37</v>
      </c>
      <c r="D36" s="71" t="s">
        <v>39</v>
      </c>
      <c r="O36" s="91"/>
      <c r="P36" t="s">
        <v>60</v>
      </c>
    </row>
  </sheetData>
  <sheetProtection/>
  <mergeCells count="4">
    <mergeCell ref="V1:V3"/>
    <mergeCell ref="W1:X1"/>
    <mergeCell ref="N19:N20"/>
    <mergeCell ref="O19:P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">
      <selection activeCell="Q36" sqref="Q36"/>
    </sheetView>
  </sheetViews>
  <sheetFormatPr defaultColWidth="9.140625" defaultRowHeight="15"/>
  <cols>
    <col min="1" max="1" width="16.140625" style="0" customWidth="1"/>
    <col min="18" max="18" width="10.7109375" style="0" customWidth="1"/>
  </cols>
  <sheetData>
    <row r="1" spans="1:26" ht="15.75" thickBot="1">
      <c r="A1" s="112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84" t="s">
        <v>43</v>
      </c>
      <c r="W1" s="182" t="s">
        <v>42</v>
      </c>
      <c r="X1" s="183"/>
      <c r="Y1" s="111"/>
      <c r="Z1" s="111"/>
    </row>
    <row r="2" spans="1:26" ht="15.75" thickBot="1">
      <c r="A2" s="116" t="s">
        <v>10</v>
      </c>
      <c r="B2" s="143" t="s">
        <v>1</v>
      </c>
      <c r="C2" s="144" t="s">
        <v>3</v>
      </c>
      <c r="D2" s="143" t="s">
        <v>4</v>
      </c>
      <c r="E2" s="144" t="s">
        <v>8</v>
      </c>
      <c r="F2" s="143" t="s">
        <v>9</v>
      </c>
      <c r="G2" s="144" t="s">
        <v>11</v>
      </c>
      <c r="H2" s="143" t="s">
        <v>12</v>
      </c>
      <c r="I2" s="143" t="s">
        <v>13</v>
      </c>
      <c r="J2" s="144" t="s">
        <v>14</v>
      </c>
      <c r="K2" s="144" t="s">
        <v>15</v>
      </c>
      <c r="L2" s="143" t="s">
        <v>16</v>
      </c>
      <c r="M2" s="144" t="s">
        <v>17</v>
      </c>
      <c r="N2" s="143" t="s">
        <v>18</v>
      </c>
      <c r="O2" s="144" t="s">
        <v>19</v>
      </c>
      <c r="P2" s="143" t="s">
        <v>20</v>
      </c>
      <c r="Q2" s="144" t="s">
        <v>21</v>
      </c>
      <c r="R2" s="144" t="s">
        <v>22</v>
      </c>
      <c r="S2" s="143" t="s">
        <v>23</v>
      </c>
      <c r="T2" s="116" t="s">
        <v>24</v>
      </c>
      <c r="U2" s="116" t="s">
        <v>25</v>
      </c>
      <c r="V2" s="185"/>
      <c r="W2" s="146" t="s">
        <v>37</v>
      </c>
      <c r="X2" s="145" t="s">
        <v>38</v>
      </c>
      <c r="Y2" s="152" t="s">
        <v>40</v>
      </c>
      <c r="Z2" s="150" t="s">
        <v>41</v>
      </c>
    </row>
    <row r="3" spans="1:26" ht="15.75" thickBot="1">
      <c r="A3" s="117" t="s">
        <v>0</v>
      </c>
      <c r="B3" s="111">
        <v>581</v>
      </c>
      <c r="C3" s="111">
        <v>552</v>
      </c>
      <c r="D3" s="111">
        <v>544</v>
      </c>
      <c r="E3" s="111">
        <v>570</v>
      </c>
      <c r="F3" s="111">
        <v>591</v>
      </c>
      <c r="G3" s="111">
        <v>568</v>
      </c>
      <c r="H3" s="111">
        <v>591</v>
      </c>
      <c r="I3" s="111">
        <v>615</v>
      </c>
      <c r="J3" s="111">
        <v>532</v>
      </c>
      <c r="K3" s="111">
        <v>550</v>
      </c>
      <c r="L3" s="111">
        <v>582</v>
      </c>
      <c r="M3" s="111">
        <v>600</v>
      </c>
      <c r="N3" s="111">
        <v>570</v>
      </c>
      <c r="O3" s="111">
        <v>572</v>
      </c>
      <c r="P3" s="111">
        <v>582</v>
      </c>
      <c r="Q3" s="111">
        <v>603</v>
      </c>
      <c r="R3" s="111">
        <v>510</v>
      </c>
      <c r="S3" s="111">
        <v>279</v>
      </c>
      <c r="T3" s="160">
        <v>9992</v>
      </c>
      <c r="U3" s="162">
        <v>17.5</v>
      </c>
      <c r="V3" s="161">
        <v>570.9714285714285</v>
      </c>
      <c r="W3" s="122">
        <v>580.5882352941177</v>
      </c>
      <c r="X3" s="122">
        <v>561.8888888888889</v>
      </c>
      <c r="Y3" s="153">
        <v>8.5</v>
      </c>
      <c r="Z3" s="151">
        <v>9</v>
      </c>
    </row>
    <row r="4" spans="1:26" ht="15.75" thickBot="1">
      <c r="A4" s="117" t="s">
        <v>33</v>
      </c>
      <c r="B4" s="111">
        <v>582</v>
      </c>
      <c r="C4" s="111">
        <v>553</v>
      </c>
      <c r="D4" s="111">
        <v>594</v>
      </c>
      <c r="E4" s="111">
        <v>588</v>
      </c>
      <c r="F4" s="111">
        <v>558</v>
      </c>
      <c r="G4" s="111">
        <v>524</v>
      </c>
      <c r="H4" s="111">
        <v>598</v>
      </c>
      <c r="I4" s="111">
        <v>604</v>
      </c>
      <c r="J4" s="111">
        <v>531</v>
      </c>
      <c r="K4" s="111">
        <v>547</v>
      </c>
      <c r="L4" s="111">
        <v>579</v>
      </c>
      <c r="M4" s="111">
        <v>573</v>
      </c>
      <c r="N4" s="111">
        <v>552</v>
      </c>
      <c r="O4" s="111">
        <v>532</v>
      </c>
      <c r="P4" s="111">
        <v>569</v>
      </c>
      <c r="Q4" s="111">
        <v>615</v>
      </c>
      <c r="R4" s="111">
        <v>551</v>
      </c>
      <c r="S4" s="111">
        <v>580</v>
      </c>
      <c r="T4" s="113">
        <v>10230</v>
      </c>
      <c r="U4" s="162">
        <v>18</v>
      </c>
      <c r="V4" s="138">
        <v>568.3333333333334</v>
      </c>
      <c r="W4" s="148">
        <v>579.5555555555555</v>
      </c>
      <c r="X4" s="148">
        <v>557.1111111111111</v>
      </c>
      <c r="Y4" s="153">
        <v>9</v>
      </c>
      <c r="Z4" s="151">
        <v>9</v>
      </c>
    </row>
    <row r="5" spans="1:26" ht="15.75" thickBot="1">
      <c r="A5" s="117" t="s">
        <v>51</v>
      </c>
      <c r="B5" s="111">
        <v>554</v>
      </c>
      <c r="C5" s="111">
        <v>235</v>
      </c>
      <c r="D5" s="111">
        <v>615</v>
      </c>
      <c r="E5" s="111">
        <v>548</v>
      </c>
      <c r="F5" s="111">
        <v>559</v>
      </c>
      <c r="G5" s="111">
        <v>542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3">
        <v>3053</v>
      </c>
      <c r="U5" s="142">
        <v>5.5</v>
      </c>
      <c r="V5" s="139">
        <v>555.0909090909091</v>
      </c>
      <c r="W5" s="148">
        <v>576</v>
      </c>
      <c r="X5" s="148">
        <v>530</v>
      </c>
      <c r="Y5" s="153">
        <v>3</v>
      </c>
      <c r="Z5" s="151">
        <v>2.5</v>
      </c>
    </row>
    <row r="6" spans="1:26" ht="15.75" thickBot="1">
      <c r="A6" s="117" t="s">
        <v>5</v>
      </c>
      <c r="B6" s="111"/>
      <c r="C6" s="111">
        <v>227</v>
      </c>
      <c r="D6" s="111">
        <v>276</v>
      </c>
      <c r="E6" s="111">
        <v>273</v>
      </c>
      <c r="F6" s="111">
        <v>542</v>
      </c>
      <c r="G6" s="111">
        <v>247</v>
      </c>
      <c r="H6" s="111">
        <v>548</v>
      </c>
      <c r="I6" s="111">
        <v>538</v>
      </c>
      <c r="J6" s="111">
        <v>507</v>
      </c>
      <c r="K6" s="111">
        <v>528</v>
      </c>
      <c r="L6" s="111">
        <v>257</v>
      </c>
      <c r="M6" s="111">
        <v>528</v>
      </c>
      <c r="N6" s="111">
        <v>569</v>
      </c>
      <c r="O6" s="111">
        <v>514</v>
      </c>
      <c r="P6" s="111"/>
      <c r="Q6" s="111">
        <v>561</v>
      </c>
      <c r="R6" s="111">
        <v>521</v>
      </c>
      <c r="S6" s="111"/>
      <c r="T6" s="113">
        <v>6636</v>
      </c>
      <c r="U6" s="142">
        <v>12.5</v>
      </c>
      <c r="V6" s="140">
        <v>530.88</v>
      </c>
      <c r="W6" s="148">
        <v>546</v>
      </c>
      <c r="X6" s="148">
        <v>520.8</v>
      </c>
      <c r="Y6" s="153">
        <v>5</v>
      </c>
      <c r="Z6" s="151">
        <v>7.5</v>
      </c>
    </row>
    <row r="7" spans="1:26" ht="15.75" thickBot="1">
      <c r="A7" s="117" t="s">
        <v>31</v>
      </c>
      <c r="B7" s="111">
        <v>525</v>
      </c>
      <c r="C7" s="111"/>
      <c r="D7" s="111"/>
      <c r="E7" s="111"/>
      <c r="F7" s="111"/>
      <c r="G7" s="111"/>
      <c r="H7" s="111"/>
      <c r="I7" s="111"/>
      <c r="J7" s="111">
        <v>539</v>
      </c>
      <c r="K7" s="111"/>
      <c r="L7" s="111"/>
      <c r="M7" s="111"/>
      <c r="N7" s="111"/>
      <c r="O7" s="111"/>
      <c r="P7" s="111"/>
      <c r="Q7" s="111"/>
      <c r="R7" s="111"/>
      <c r="S7" s="111"/>
      <c r="T7" s="113">
        <v>1064</v>
      </c>
      <c r="U7" s="142">
        <v>2</v>
      </c>
      <c r="V7" s="140">
        <v>532</v>
      </c>
      <c r="W7" s="148">
        <v>525</v>
      </c>
      <c r="X7" s="148">
        <v>539</v>
      </c>
      <c r="Y7" s="153">
        <v>1</v>
      </c>
      <c r="Z7" s="151">
        <v>1</v>
      </c>
    </row>
    <row r="8" spans="1:26" ht="15.75" thickBot="1">
      <c r="A8" s="117" t="s">
        <v>6</v>
      </c>
      <c r="B8" s="111"/>
      <c r="C8" s="111">
        <v>526</v>
      </c>
      <c r="D8" s="111">
        <v>429</v>
      </c>
      <c r="E8" s="111">
        <v>238</v>
      </c>
      <c r="F8" s="111"/>
      <c r="G8" s="111">
        <v>264</v>
      </c>
      <c r="H8" s="111">
        <v>533</v>
      </c>
      <c r="I8" s="111">
        <v>510</v>
      </c>
      <c r="J8" s="111"/>
      <c r="K8" s="111">
        <v>559</v>
      </c>
      <c r="L8" s="111">
        <v>537</v>
      </c>
      <c r="M8" s="111">
        <v>561</v>
      </c>
      <c r="N8" s="111">
        <v>567</v>
      </c>
      <c r="O8" s="111">
        <v>524</v>
      </c>
      <c r="P8" s="111">
        <v>525</v>
      </c>
      <c r="Q8" s="111"/>
      <c r="R8" s="111">
        <v>255</v>
      </c>
      <c r="S8" s="111">
        <v>247</v>
      </c>
      <c r="T8" s="113">
        <v>6275</v>
      </c>
      <c r="U8" s="142">
        <v>11.75</v>
      </c>
      <c r="V8" s="140">
        <v>534.0425531914893</v>
      </c>
      <c r="W8" s="148">
        <v>535.68</v>
      </c>
      <c r="X8" s="148">
        <v>532.1818181818181</v>
      </c>
      <c r="Y8" s="153">
        <v>6.25</v>
      </c>
      <c r="Z8" s="151">
        <v>5.5</v>
      </c>
    </row>
    <row r="9" spans="1:26" ht="15.75" thickBot="1">
      <c r="A9" s="117" t="s">
        <v>2</v>
      </c>
      <c r="B9" s="111">
        <v>516</v>
      </c>
      <c r="C9" s="111"/>
      <c r="D9" s="111">
        <v>587</v>
      </c>
      <c r="E9" s="111">
        <v>523</v>
      </c>
      <c r="F9" s="111">
        <v>578</v>
      </c>
      <c r="G9" s="111">
        <v>525</v>
      </c>
      <c r="H9" s="111">
        <v>539</v>
      </c>
      <c r="I9" s="111">
        <v>521</v>
      </c>
      <c r="J9" s="111">
        <v>573</v>
      </c>
      <c r="K9" s="111">
        <v>539</v>
      </c>
      <c r="L9" s="111">
        <v>533</v>
      </c>
      <c r="M9" s="111">
        <v>564</v>
      </c>
      <c r="N9" s="111">
        <v>574</v>
      </c>
      <c r="O9" s="111">
        <v>517</v>
      </c>
      <c r="P9" s="111">
        <v>567</v>
      </c>
      <c r="Q9" s="111">
        <v>536</v>
      </c>
      <c r="R9" s="111">
        <v>538</v>
      </c>
      <c r="S9" s="111">
        <v>564</v>
      </c>
      <c r="T9" s="113">
        <v>9294</v>
      </c>
      <c r="U9" s="142">
        <v>17</v>
      </c>
      <c r="V9" s="140">
        <v>546.7058823529412</v>
      </c>
      <c r="W9" s="148">
        <v>553.2222222222222</v>
      </c>
      <c r="X9" s="148">
        <v>539.375</v>
      </c>
      <c r="Y9" s="153">
        <v>9</v>
      </c>
      <c r="Z9" s="151">
        <v>8</v>
      </c>
    </row>
    <row r="10" spans="1:26" ht="15.75" thickBot="1">
      <c r="A10" s="117" t="s">
        <v>57</v>
      </c>
      <c r="B10" s="111">
        <v>517</v>
      </c>
      <c r="C10" s="111">
        <v>547</v>
      </c>
      <c r="D10" s="111">
        <v>258</v>
      </c>
      <c r="E10" s="111">
        <v>546</v>
      </c>
      <c r="F10" s="111">
        <v>572</v>
      </c>
      <c r="G10" s="111">
        <v>541</v>
      </c>
      <c r="H10" s="111">
        <v>556</v>
      </c>
      <c r="I10" s="111">
        <v>555</v>
      </c>
      <c r="J10" s="111">
        <v>546</v>
      </c>
      <c r="K10" s="111">
        <v>547</v>
      </c>
      <c r="L10" s="111">
        <v>554</v>
      </c>
      <c r="M10" s="111">
        <v>544</v>
      </c>
      <c r="N10" s="111">
        <v>570</v>
      </c>
      <c r="O10" s="111">
        <v>540</v>
      </c>
      <c r="P10" s="111">
        <v>554</v>
      </c>
      <c r="Q10" s="111">
        <v>543</v>
      </c>
      <c r="R10" s="111">
        <v>238</v>
      </c>
      <c r="S10" s="111">
        <v>518</v>
      </c>
      <c r="T10" s="113">
        <v>9246</v>
      </c>
      <c r="U10" s="142">
        <v>17</v>
      </c>
      <c r="V10" s="140">
        <v>543.8823529411765</v>
      </c>
      <c r="W10" s="148">
        <v>547.5294117647059</v>
      </c>
      <c r="X10" s="148">
        <v>540.2352941176471</v>
      </c>
      <c r="Y10" s="153">
        <v>8.5</v>
      </c>
      <c r="Z10" s="151">
        <v>8.5</v>
      </c>
    </row>
    <row r="11" spans="1:26" ht="15.75" thickBot="1">
      <c r="A11" s="117" t="s">
        <v>32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>
        <v>265</v>
      </c>
      <c r="M11" s="111"/>
      <c r="N11" s="111"/>
      <c r="O11" s="111"/>
      <c r="P11" s="158"/>
      <c r="Q11" s="111"/>
      <c r="R11" s="111"/>
      <c r="S11" s="111"/>
      <c r="T11" s="113">
        <v>265</v>
      </c>
      <c r="U11" s="142">
        <v>0.5</v>
      </c>
      <c r="V11" s="140">
        <v>530</v>
      </c>
      <c r="W11" s="148">
        <v>530</v>
      </c>
      <c r="X11" s="148"/>
      <c r="Y11" s="153">
        <v>0.5</v>
      </c>
      <c r="Z11" s="151">
        <v>0</v>
      </c>
    </row>
    <row r="12" spans="1:26" ht="15.75" thickBot="1">
      <c r="A12" s="117" t="s">
        <v>52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59">
        <v>531</v>
      </c>
      <c r="Q12" s="111">
        <v>548</v>
      </c>
      <c r="R12" s="111">
        <v>517</v>
      </c>
      <c r="S12" s="111">
        <v>561</v>
      </c>
      <c r="T12" s="113">
        <v>2157</v>
      </c>
      <c r="U12" s="142">
        <v>4</v>
      </c>
      <c r="V12" s="141">
        <v>539.25</v>
      </c>
      <c r="W12" s="148">
        <v>546</v>
      </c>
      <c r="X12" s="148">
        <v>532.5</v>
      </c>
      <c r="Y12" s="153">
        <v>2</v>
      </c>
      <c r="Z12" s="151">
        <v>2</v>
      </c>
    </row>
    <row r="13" spans="1:26" ht="15.75" thickBot="1">
      <c r="A13" s="117" t="s">
        <v>30</v>
      </c>
      <c r="B13" s="111"/>
      <c r="C13" s="111">
        <v>517</v>
      </c>
      <c r="D13" s="111">
        <v>98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57"/>
      <c r="Q13" s="111"/>
      <c r="R13" s="111"/>
      <c r="S13" s="111">
        <v>519</v>
      </c>
      <c r="T13" s="113">
        <v>1134</v>
      </c>
      <c r="U13" s="142">
        <v>2.25</v>
      </c>
      <c r="V13" s="115">
        <v>504</v>
      </c>
      <c r="W13" s="148">
        <v>493.6</v>
      </c>
      <c r="X13" s="148">
        <v>517</v>
      </c>
      <c r="Y13" s="153">
        <v>1.25</v>
      </c>
      <c r="Z13" s="151">
        <v>1</v>
      </c>
    </row>
    <row r="14" spans="1:26" ht="15.75" thickBot="1">
      <c r="A14" s="114" t="s">
        <v>7</v>
      </c>
      <c r="B14" s="119">
        <v>3275</v>
      </c>
      <c r="C14" s="120">
        <v>3157</v>
      </c>
      <c r="D14" s="120">
        <v>3401</v>
      </c>
      <c r="E14" s="120">
        <v>3286</v>
      </c>
      <c r="F14" s="120">
        <v>3400</v>
      </c>
      <c r="G14" s="120">
        <v>3211</v>
      </c>
      <c r="H14" s="120">
        <v>3365</v>
      </c>
      <c r="I14" s="120">
        <v>3343</v>
      </c>
      <c r="J14" s="120">
        <v>3228</v>
      </c>
      <c r="K14" s="120">
        <v>3270</v>
      </c>
      <c r="L14" s="120">
        <v>3307</v>
      </c>
      <c r="M14" s="120">
        <v>3370</v>
      </c>
      <c r="N14" s="163">
        <v>3402</v>
      </c>
      <c r="O14" s="120">
        <v>3199</v>
      </c>
      <c r="P14" s="120">
        <v>3328</v>
      </c>
      <c r="Q14" s="149">
        <v>3406</v>
      </c>
      <c r="R14" s="129">
        <v>3130</v>
      </c>
      <c r="S14" s="121">
        <v>3268</v>
      </c>
      <c r="T14" s="116">
        <v>59346</v>
      </c>
      <c r="U14" s="116">
        <v>108</v>
      </c>
      <c r="V14" s="137">
        <v>3297</v>
      </c>
      <c r="W14" s="142"/>
      <c r="X14" s="142"/>
      <c r="Y14" s="153">
        <v>54</v>
      </c>
      <c r="Z14" s="151">
        <v>54</v>
      </c>
    </row>
    <row r="15" spans="1:26" ht="15.75" thickBo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5.75" thickBot="1">
      <c r="A16" s="111"/>
      <c r="B16" s="146" t="s">
        <v>37</v>
      </c>
      <c r="C16" s="111"/>
      <c r="D16" s="145" t="s">
        <v>39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2" ht="15.75" thickBo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5.75" thickBot="1">
      <c r="A18" s="124" t="s">
        <v>64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84" t="s">
        <v>43</v>
      </c>
      <c r="S18" s="182" t="s">
        <v>42</v>
      </c>
      <c r="T18" s="183"/>
      <c r="U18" s="111"/>
      <c r="V18" s="111"/>
    </row>
    <row r="19" spans="1:22" ht="15.75" thickBot="1">
      <c r="A19" s="116" t="s">
        <v>10</v>
      </c>
      <c r="B19" s="143" t="s">
        <v>1</v>
      </c>
      <c r="C19" s="144" t="s">
        <v>3</v>
      </c>
      <c r="D19" s="143" t="s">
        <v>4</v>
      </c>
      <c r="E19" s="144" t="s">
        <v>8</v>
      </c>
      <c r="F19" s="118" t="s">
        <v>9</v>
      </c>
      <c r="G19" s="143" t="s">
        <v>11</v>
      </c>
      <c r="H19" s="144" t="s">
        <v>12</v>
      </c>
      <c r="I19" s="144" t="s">
        <v>13</v>
      </c>
      <c r="J19" s="143" t="s">
        <v>14</v>
      </c>
      <c r="K19" s="144" t="s">
        <v>15</v>
      </c>
      <c r="L19" s="143" t="s">
        <v>16</v>
      </c>
      <c r="M19" s="118" t="s">
        <v>17</v>
      </c>
      <c r="N19" s="144" t="s">
        <v>18</v>
      </c>
      <c r="O19" s="143" t="s">
        <v>19</v>
      </c>
      <c r="P19" s="116" t="s">
        <v>24</v>
      </c>
      <c r="Q19" s="136" t="s">
        <v>25</v>
      </c>
      <c r="R19" s="185"/>
      <c r="S19" s="156" t="s">
        <v>37</v>
      </c>
      <c r="T19" s="145" t="s">
        <v>38</v>
      </c>
      <c r="U19" s="152" t="s">
        <v>40</v>
      </c>
      <c r="V19" s="150" t="s">
        <v>41</v>
      </c>
    </row>
    <row r="20" spans="1:22" ht="15.75" thickBot="1">
      <c r="A20" s="117" t="s">
        <v>50</v>
      </c>
      <c r="B20" s="130">
        <v>505</v>
      </c>
      <c r="C20" s="131"/>
      <c r="D20" s="132">
        <v>525</v>
      </c>
      <c r="E20" s="111"/>
      <c r="F20" s="128" t="s">
        <v>65</v>
      </c>
      <c r="G20" s="111">
        <v>551</v>
      </c>
      <c r="H20" s="133">
        <v>543</v>
      </c>
      <c r="I20" s="111"/>
      <c r="J20" s="111">
        <v>519</v>
      </c>
      <c r="K20" s="111">
        <v>494</v>
      </c>
      <c r="L20" s="111"/>
      <c r="M20" s="128" t="s">
        <v>65</v>
      </c>
      <c r="N20" s="111">
        <v>542</v>
      </c>
      <c r="O20" s="111">
        <v>538</v>
      </c>
      <c r="P20" s="113">
        <v>4217</v>
      </c>
      <c r="Q20" s="135">
        <v>8</v>
      </c>
      <c r="R20" s="138">
        <v>527.125</v>
      </c>
      <c r="S20" s="154">
        <v>527.6</v>
      </c>
      <c r="T20" s="147">
        <v>526.3333333333334</v>
      </c>
      <c r="U20" s="153">
        <v>5</v>
      </c>
      <c r="V20" s="151">
        <v>3</v>
      </c>
    </row>
    <row r="21" spans="1:22" ht="15.75" thickBot="1">
      <c r="A21" s="117" t="s">
        <v>26</v>
      </c>
      <c r="B21" s="130">
        <v>529</v>
      </c>
      <c r="C21" s="131">
        <v>550</v>
      </c>
      <c r="D21" s="132">
        <v>522</v>
      </c>
      <c r="E21" s="111">
        <v>245</v>
      </c>
      <c r="F21" s="128" t="s">
        <v>66</v>
      </c>
      <c r="G21" s="111">
        <v>520</v>
      </c>
      <c r="H21" s="133">
        <v>557</v>
      </c>
      <c r="I21" s="111">
        <v>499</v>
      </c>
      <c r="J21" s="127">
        <v>552</v>
      </c>
      <c r="K21" s="127">
        <v>518</v>
      </c>
      <c r="L21" s="127">
        <v>548</v>
      </c>
      <c r="M21" s="128" t="s">
        <v>66</v>
      </c>
      <c r="N21" s="111"/>
      <c r="O21" s="111"/>
      <c r="P21" s="113">
        <v>5040</v>
      </c>
      <c r="Q21" s="123">
        <v>9.5</v>
      </c>
      <c r="R21" s="140">
        <v>530.5263157894736</v>
      </c>
      <c r="S21" s="154">
        <v>534.2</v>
      </c>
      <c r="T21" s="147">
        <v>526.4444444444445</v>
      </c>
      <c r="U21" s="153">
        <v>5</v>
      </c>
      <c r="V21" s="151">
        <v>4.5</v>
      </c>
    </row>
    <row r="22" spans="1:22" ht="15.75" thickBot="1">
      <c r="A22" s="117" t="s">
        <v>62</v>
      </c>
      <c r="B22" s="130">
        <v>532</v>
      </c>
      <c r="C22" s="131">
        <v>556</v>
      </c>
      <c r="D22" s="132"/>
      <c r="E22" s="111">
        <v>520</v>
      </c>
      <c r="F22" s="128" t="s">
        <v>67</v>
      </c>
      <c r="G22" s="111">
        <v>506</v>
      </c>
      <c r="H22" s="133"/>
      <c r="I22" s="111">
        <v>558</v>
      </c>
      <c r="J22" s="111"/>
      <c r="K22" s="111">
        <v>543</v>
      </c>
      <c r="L22" s="111">
        <v>524</v>
      </c>
      <c r="M22" s="128" t="s">
        <v>67</v>
      </c>
      <c r="N22" s="111"/>
      <c r="O22" s="111"/>
      <c r="P22" s="113">
        <v>3739</v>
      </c>
      <c r="Q22" s="135">
        <v>7</v>
      </c>
      <c r="R22" s="138">
        <v>534.1428571428571</v>
      </c>
      <c r="S22" s="154">
        <v>520.6666666666666</v>
      </c>
      <c r="T22" s="147">
        <v>544.25</v>
      </c>
      <c r="U22" s="153">
        <v>3</v>
      </c>
      <c r="V22" s="151">
        <v>4</v>
      </c>
    </row>
    <row r="23" spans="1:22" ht="15.75" thickBot="1">
      <c r="A23" s="117" t="s">
        <v>27</v>
      </c>
      <c r="B23" s="130"/>
      <c r="C23" s="131"/>
      <c r="D23" s="132"/>
      <c r="E23" s="111">
        <v>539</v>
      </c>
      <c r="F23" s="128" t="s">
        <v>68</v>
      </c>
      <c r="G23" s="111"/>
      <c r="H23" s="133">
        <v>566</v>
      </c>
      <c r="I23" s="111">
        <v>479</v>
      </c>
      <c r="J23" s="111">
        <v>525</v>
      </c>
      <c r="K23" s="111">
        <v>502</v>
      </c>
      <c r="L23" s="111"/>
      <c r="M23" s="128" t="s">
        <v>68</v>
      </c>
      <c r="N23" s="111">
        <v>526</v>
      </c>
      <c r="O23" s="111">
        <v>506</v>
      </c>
      <c r="P23" s="113">
        <v>3643</v>
      </c>
      <c r="Q23" s="135">
        <v>7</v>
      </c>
      <c r="R23" s="138">
        <v>520.4285714285714</v>
      </c>
      <c r="S23" s="154">
        <v>515.5</v>
      </c>
      <c r="T23" s="147">
        <v>522.4</v>
      </c>
      <c r="U23" s="153">
        <v>2</v>
      </c>
      <c r="V23" s="151">
        <v>5</v>
      </c>
    </row>
    <row r="24" spans="1:22" ht="15.75" thickBot="1">
      <c r="A24" s="117" t="s">
        <v>28</v>
      </c>
      <c r="B24" s="130"/>
      <c r="C24" s="131"/>
      <c r="D24" s="132">
        <v>484</v>
      </c>
      <c r="E24" s="111"/>
      <c r="F24" s="128" t="s">
        <v>69</v>
      </c>
      <c r="G24" s="111"/>
      <c r="H24" s="133"/>
      <c r="I24" s="111"/>
      <c r="J24" s="111"/>
      <c r="K24" s="111"/>
      <c r="L24" s="111"/>
      <c r="M24" s="128" t="s">
        <v>69</v>
      </c>
      <c r="N24" s="111"/>
      <c r="O24" s="111">
        <v>509</v>
      </c>
      <c r="P24" s="113">
        <v>993</v>
      </c>
      <c r="Q24" s="135">
        <v>2</v>
      </c>
      <c r="R24" s="140">
        <v>496.5</v>
      </c>
      <c r="S24" s="154">
        <v>496.5</v>
      </c>
      <c r="T24" s="147"/>
      <c r="U24" s="153">
        <v>2</v>
      </c>
      <c r="V24" s="151"/>
    </row>
    <row r="25" spans="1:22" ht="15.75" thickBot="1">
      <c r="A25" s="117" t="s">
        <v>34</v>
      </c>
      <c r="B25" s="130">
        <v>498</v>
      </c>
      <c r="C25" s="131">
        <v>482</v>
      </c>
      <c r="D25" s="132">
        <v>539</v>
      </c>
      <c r="E25" s="111"/>
      <c r="F25" s="128" t="s">
        <v>67</v>
      </c>
      <c r="G25" s="111"/>
      <c r="H25" s="133"/>
      <c r="I25" s="111">
        <v>521</v>
      </c>
      <c r="J25" s="111"/>
      <c r="K25" s="111"/>
      <c r="L25" s="111">
        <v>551</v>
      </c>
      <c r="M25" s="128" t="s">
        <v>67</v>
      </c>
      <c r="N25" s="111"/>
      <c r="O25" s="111">
        <v>522</v>
      </c>
      <c r="P25" s="113">
        <v>3113</v>
      </c>
      <c r="Q25" s="135">
        <v>6</v>
      </c>
      <c r="R25" s="140">
        <v>518.8333333333334</v>
      </c>
      <c r="S25" s="154">
        <v>527.5</v>
      </c>
      <c r="T25" s="147">
        <v>501.5</v>
      </c>
      <c r="U25" s="153">
        <v>4</v>
      </c>
      <c r="V25" s="151">
        <v>2</v>
      </c>
    </row>
    <row r="26" spans="1:22" ht="15.75" thickBot="1">
      <c r="A26" s="117" t="s">
        <v>36</v>
      </c>
      <c r="B26" s="130">
        <v>521</v>
      </c>
      <c r="C26" s="131">
        <v>505</v>
      </c>
      <c r="D26" s="132">
        <v>517</v>
      </c>
      <c r="E26" s="111"/>
      <c r="F26" s="126"/>
      <c r="G26" s="111">
        <v>560</v>
      </c>
      <c r="H26" s="134"/>
      <c r="I26" s="111"/>
      <c r="J26" s="111"/>
      <c r="K26" s="111"/>
      <c r="L26" s="111"/>
      <c r="M26" s="126"/>
      <c r="N26" s="111"/>
      <c r="O26" s="111"/>
      <c r="P26" s="113">
        <v>2103</v>
      </c>
      <c r="Q26" s="135">
        <v>4</v>
      </c>
      <c r="R26" s="140">
        <v>525.75</v>
      </c>
      <c r="S26" s="154">
        <v>532.6666666666666</v>
      </c>
      <c r="T26" s="147">
        <v>505</v>
      </c>
      <c r="U26" s="153">
        <v>3</v>
      </c>
      <c r="V26" s="151">
        <v>1</v>
      </c>
    </row>
    <row r="27" spans="1:22" ht="15.75" thickBot="1">
      <c r="A27" s="117" t="s">
        <v>31</v>
      </c>
      <c r="B27" s="130"/>
      <c r="C27" s="131">
        <v>525</v>
      </c>
      <c r="D27" s="132">
        <v>558</v>
      </c>
      <c r="E27" s="111">
        <v>543</v>
      </c>
      <c r="F27" s="128" t="s">
        <v>67</v>
      </c>
      <c r="G27" s="111">
        <v>570</v>
      </c>
      <c r="H27" s="133">
        <v>552</v>
      </c>
      <c r="I27" s="111">
        <v>508</v>
      </c>
      <c r="J27" s="111">
        <v>498</v>
      </c>
      <c r="K27" s="111"/>
      <c r="L27" s="111">
        <v>561</v>
      </c>
      <c r="M27" s="128" t="s">
        <v>67</v>
      </c>
      <c r="N27" s="111">
        <v>509</v>
      </c>
      <c r="O27" s="111">
        <v>575</v>
      </c>
      <c r="P27" s="113">
        <v>5399</v>
      </c>
      <c r="Q27" s="135">
        <v>10</v>
      </c>
      <c r="R27" s="137">
        <v>539.9</v>
      </c>
      <c r="S27" s="137">
        <v>552.4</v>
      </c>
      <c r="T27" s="147">
        <v>527.4</v>
      </c>
      <c r="U27" s="153">
        <v>5</v>
      </c>
      <c r="V27" s="151">
        <v>5</v>
      </c>
    </row>
    <row r="28" spans="1:22" ht="15.75" thickBot="1">
      <c r="A28" s="117" t="s">
        <v>35</v>
      </c>
      <c r="B28" s="130">
        <v>528</v>
      </c>
      <c r="C28" s="131"/>
      <c r="D28" s="132"/>
      <c r="E28" s="111">
        <v>487</v>
      </c>
      <c r="F28" s="128" t="s">
        <v>68</v>
      </c>
      <c r="G28" s="111"/>
      <c r="H28" s="133">
        <v>541</v>
      </c>
      <c r="I28" s="111"/>
      <c r="J28" s="111"/>
      <c r="K28" s="111">
        <v>526</v>
      </c>
      <c r="L28" s="111">
        <v>563</v>
      </c>
      <c r="M28" s="128" t="s">
        <v>68</v>
      </c>
      <c r="N28" s="111">
        <v>573</v>
      </c>
      <c r="O28" s="111"/>
      <c r="P28" s="113">
        <v>3218</v>
      </c>
      <c r="Q28" s="135">
        <v>6</v>
      </c>
      <c r="R28" s="140">
        <v>536.3333333333334</v>
      </c>
      <c r="S28" s="154">
        <v>545.5</v>
      </c>
      <c r="T28" s="147">
        <v>531.75</v>
      </c>
      <c r="U28" s="153">
        <v>2</v>
      </c>
      <c r="V28" s="151">
        <v>4</v>
      </c>
    </row>
    <row r="29" spans="1:22" ht="15.75" thickBot="1">
      <c r="A29" s="117" t="s">
        <v>47</v>
      </c>
      <c r="B29" s="130"/>
      <c r="C29" s="131"/>
      <c r="D29" s="132"/>
      <c r="E29" s="111"/>
      <c r="F29" s="128" t="s">
        <v>69</v>
      </c>
      <c r="G29" s="111"/>
      <c r="H29" s="133"/>
      <c r="I29" s="111"/>
      <c r="J29" s="111"/>
      <c r="K29" s="111"/>
      <c r="L29" s="111"/>
      <c r="M29" s="128" t="s">
        <v>69</v>
      </c>
      <c r="N29" s="111">
        <v>505</v>
      </c>
      <c r="O29" s="111"/>
      <c r="P29" s="113">
        <v>505</v>
      </c>
      <c r="Q29" s="135">
        <v>1</v>
      </c>
      <c r="R29" s="140"/>
      <c r="S29" s="154"/>
      <c r="T29" s="147"/>
      <c r="U29" s="153"/>
      <c r="V29" s="151">
        <v>1</v>
      </c>
    </row>
    <row r="30" spans="1:22" ht="15.75" thickBot="1">
      <c r="A30" s="117" t="s">
        <v>32</v>
      </c>
      <c r="B30" s="130"/>
      <c r="C30" s="131">
        <v>535</v>
      </c>
      <c r="D30" s="130"/>
      <c r="E30" s="111">
        <v>535</v>
      </c>
      <c r="F30" s="128" t="s">
        <v>67</v>
      </c>
      <c r="G30" s="111">
        <v>558</v>
      </c>
      <c r="H30" s="133">
        <v>543</v>
      </c>
      <c r="I30" s="111"/>
      <c r="J30" s="111">
        <v>532</v>
      </c>
      <c r="K30" s="111"/>
      <c r="L30" s="111"/>
      <c r="M30" s="128" t="s">
        <v>67</v>
      </c>
      <c r="N30" s="111">
        <v>523</v>
      </c>
      <c r="O30" s="111">
        <v>534</v>
      </c>
      <c r="P30" s="113">
        <v>3760</v>
      </c>
      <c r="Q30" s="135">
        <v>7</v>
      </c>
      <c r="R30" s="138">
        <v>537.1428571428571</v>
      </c>
      <c r="S30" s="154">
        <v>541.3333333333334</v>
      </c>
      <c r="T30" s="147">
        <v>534</v>
      </c>
      <c r="U30" s="153">
        <v>3</v>
      </c>
      <c r="V30" s="151">
        <v>4</v>
      </c>
    </row>
    <row r="31" spans="1:22" ht="15.75" thickBot="1">
      <c r="A31" s="117" t="s">
        <v>29</v>
      </c>
      <c r="B31" s="111"/>
      <c r="C31" s="127"/>
      <c r="D31" s="111"/>
      <c r="E31" s="111">
        <v>249</v>
      </c>
      <c r="F31" s="126"/>
      <c r="G31" s="111"/>
      <c r="H31" s="127"/>
      <c r="I31" s="111">
        <v>573</v>
      </c>
      <c r="J31" s="111">
        <v>560</v>
      </c>
      <c r="K31" s="111">
        <v>539</v>
      </c>
      <c r="L31" s="111">
        <v>508</v>
      </c>
      <c r="M31" s="126"/>
      <c r="N31" s="111"/>
      <c r="O31" s="111"/>
      <c r="P31" s="113">
        <v>2429</v>
      </c>
      <c r="Q31" s="135">
        <v>4.5</v>
      </c>
      <c r="R31" s="138">
        <v>539.7777777777778</v>
      </c>
      <c r="S31" s="154">
        <v>534</v>
      </c>
      <c r="T31" s="122">
        <v>544.4</v>
      </c>
      <c r="U31" s="153">
        <v>2</v>
      </c>
      <c r="V31" s="151">
        <v>2.5</v>
      </c>
    </row>
    <row r="32" spans="1:22" ht="15.75" thickBot="1">
      <c r="A32" s="116" t="s">
        <v>7</v>
      </c>
      <c r="B32" s="119">
        <v>3113</v>
      </c>
      <c r="C32" s="120">
        <v>3153</v>
      </c>
      <c r="D32" s="120">
        <v>3145</v>
      </c>
      <c r="E32" s="120">
        <v>3118</v>
      </c>
      <c r="F32" s="120">
        <v>0</v>
      </c>
      <c r="G32" s="120">
        <v>3265</v>
      </c>
      <c r="H32" s="149">
        <v>3302</v>
      </c>
      <c r="I32" s="120">
        <v>3138</v>
      </c>
      <c r="J32" s="120">
        <v>3186</v>
      </c>
      <c r="K32" s="120">
        <v>3122</v>
      </c>
      <c r="L32" s="120">
        <v>3255</v>
      </c>
      <c r="M32" s="120"/>
      <c r="N32" s="120">
        <v>3178</v>
      </c>
      <c r="O32" s="125">
        <v>3184</v>
      </c>
      <c r="P32" s="116">
        <v>38159</v>
      </c>
      <c r="Q32" s="116">
        <v>72</v>
      </c>
      <c r="R32" s="137">
        <v>3179.9166666666665</v>
      </c>
      <c r="S32" s="142"/>
      <c r="T32" s="155"/>
      <c r="U32" s="153">
        <v>36</v>
      </c>
      <c r="V32" s="151">
        <v>36</v>
      </c>
    </row>
    <row r="33" spans="2:4" ht="15.75" thickBot="1">
      <c r="B33" s="111"/>
      <c r="C33" s="111"/>
      <c r="D33" s="111"/>
    </row>
    <row r="34" spans="2:4" ht="15.75" thickBot="1">
      <c r="B34" s="146" t="s">
        <v>37</v>
      </c>
      <c r="C34" s="111"/>
      <c r="D34" s="145" t="s">
        <v>39</v>
      </c>
    </row>
  </sheetData>
  <sheetProtection/>
  <mergeCells count="4">
    <mergeCell ref="S18:T18"/>
    <mergeCell ref="W1:X1"/>
    <mergeCell ref="R18:R19"/>
    <mergeCell ref="V1:V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18.8515625" style="111" bestFit="1" customWidth="1"/>
    <col min="2" max="14" width="9.140625" style="111" customWidth="1"/>
    <col min="15" max="15" width="11.00390625" style="111" customWidth="1"/>
    <col min="16" max="16" width="11.28125" style="111" customWidth="1"/>
    <col min="17" max="19" width="9.140625" style="111" customWidth="1"/>
    <col min="20" max="21" width="12.421875" style="111" customWidth="1"/>
    <col min="22" max="22" width="12.140625" style="111" customWidth="1"/>
    <col min="23" max="16384" width="9.140625" style="111" customWidth="1"/>
  </cols>
  <sheetData>
    <row r="1" ht="15.75" thickBot="1">
      <c r="A1" s="112" t="s">
        <v>70</v>
      </c>
    </row>
    <row r="2" spans="1:22" ht="15.75" thickBot="1">
      <c r="A2" s="116" t="s">
        <v>10</v>
      </c>
      <c r="B2" s="118" t="s">
        <v>1</v>
      </c>
      <c r="C2" s="118" t="s">
        <v>3</v>
      </c>
      <c r="D2" s="118" t="s">
        <v>4</v>
      </c>
      <c r="E2" s="118" t="s">
        <v>8</v>
      </c>
      <c r="F2" s="118" t="s">
        <v>9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118" t="s">
        <v>16</v>
      </c>
      <c r="M2" s="118" t="s">
        <v>17</v>
      </c>
      <c r="N2" s="118" t="s">
        <v>18</v>
      </c>
      <c r="O2" s="118" t="s">
        <v>19</v>
      </c>
      <c r="P2" s="118" t="s">
        <v>20</v>
      </c>
      <c r="Q2" s="118" t="s">
        <v>21</v>
      </c>
      <c r="R2" s="118" t="s">
        <v>22</v>
      </c>
      <c r="S2" s="118" t="s">
        <v>23</v>
      </c>
      <c r="T2" s="116" t="s">
        <v>24</v>
      </c>
      <c r="U2" s="110" t="s">
        <v>25</v>
      </c>
      <c r="V2" s="110" t="s">
        <v>71</v>
      </c>
    </row>
    <row r="3" spans="1:22" ht="15.75" thickBot="1">
      <c r="A3" s="117" t="s">
        <v>0</v>
      </c>
      <c r="B3" s="111">
        <v>571</v>
      </c>
      <c r="C3" s="111">
        <v>561</v>
      </c>
      <c r="D3" s="111">
        <v>542</v>
      </c>
      <c r="E3" s="111">
        <v>592</v>
      </c>
      <c r="F3" s="111">
        <v>561</v>
      </c>
      <c r="G3" s="111">
        <v>572</v>
      </c>
      <c r="H3" s="111">
        <v>552</v>
      </c>
      <c r="I3" s="111">
        <v>576</v>
      </c>
      <c r="J3" s="111">
        <v>547</v>
      </c>
      <c r="K3" s="111">
        <v>595</v>
      </c>
      <c r="L3" s="111">
        <v>548</v>
      </c>
      <c r="M3" s="111">
        <v>561</v>
      </c>
      <c r="N3" s="111">
        <v>568</v>
      </c>
      <c r="O3" s="111">
        <v>513</v>
      </c>
      <c r="P3" s="111">
        <v>552</v>
      </c>
      <c r="Q3" s="111">
        <v>511</v>
      </c>
      <c r="R3" s="111">
        <v>563</v>
      </c>
      <c r="S3" s="111">
        <v>554</v>
      </c>
      <c r="T3" s="113">
        <f aca="true" t="shared" si="0" ref="T3:T11">SUM(B3:S3)</f>
        <v>10039</v>
      </c>
      <c r="U3" s="123">
        <v>18</v>
      </c>
      <c r="V3" s="164">
        <f>T3/18</f>
        <v>557.7222222222222</v>
      </c>
    </row>
    <row r="4" spans="1:22" ht="15.75" thickBot="1">
      <c r="A4" s="117" t="s">
        <v>33</v>
      </c>
      <c r="B4" s="111">
        <v>556</v>
      </c>
      <c r="C4" s="111">
        <v>559</v>
      </c>
      <c r="D4" s="111">
        <v>583</v>
      </c>
      <c r="G4" s="111">
        <v>556</v>
      </c>
      <c r="H4" s="111">
        <v>573</v>
      </c>
      <c r="I4" s="111">
        <v>556</v>
      </c>
      <c r="J4" s="111">
        <v>545</v>
      </c>
      <c r="K4" s="111">
        <v>550</v>
      </c>
      <c r="L4" s="111">
        <v>522</v>
      </c>
      <c r="N4" s="111">
        <v>576</v>
      </c>
      <c r="O4" s="111">
        <v>535</v>
      </c>
      <c r="P4" s="111">
        <v>582</v>
      </c>
      <c r="Q4" s="111">
        <v>548</v>
      </c>
      <c r="R4" s="111">
        <v>580</v>
      </c>
      <c r="S4" s="111">
        <v>567</v>
      </c>
      <c r="T4" s="113">
        <f t="shared" si="0"/>
        <v>8388</v>
      </c>
      <c r="U4" s="103">
        <v>15</v>
      </c>
      <c r="V4" s="122">
        <f aca="true" t="shared" si="1" ref="V4:V11">T4/U4</f>
        <v>559.2</v>
      </c>
    </row>
    <row r="5" spans="1:22" ht="15.75" thickBot="1">
      <c r="A5" s="117" t="s">
        <v>51</v>
      </c>
      <c r="B5" s="111">
        <v>378</v>
      </c>
      <c r="D5" s="111">
        <v>239</v>
      </c>
      <c r="E5" s="111">
        <v>551</v>
      </c>
      <c r="F5" s="111">
        <v>550</v>
      </c>
      <c r="G5" s="111">
        <v>552</v>
      </c>
      <c r="H5" s="111">
        <v>556</v>
      </c>
      <c r="I5" s="111">
        <v>567</v>
      </c>
      <c r="J5" s="111">
        <v>597</v>
      </c>
      <c r="K5" s="111">
        <v>537</v>
      </c>
      <c r="M5" s="111">
        <v>561</v>
      </c>
      <c r="N5" s="111">
        <v>582</v>
      </c>
      <c r="O5" s="111">
        <v>563</v>
      </c>
      <c r="P5" s="111">
        <v>570</v>
      </c>
      <c r="Q5" s="111">
        <v>540</v>
      </c>
      <c r="R5" s="111">
        <v>597</v>
      </c>
      <c r="S5" s="111">
        <v>564</v>
      </c>
      <c r="T5" s="113">
        <f t="shared" si="0"/>
        <v>8504</v>
      </c>
      <c r="U5" s="113">
        <v>15.25</v>
      </c>
      <c r="V5" s="165">
        <f t="shared" si="1"/>
        <v>557.639344262295</v>
      </c>
    </row>
    <row r="6" spans="1:22" ht="15.75" thickBot="1">
      <c r="A6" s="117" t="s">
        <v>5</v>
      </c>
      <c r="B6" s="111">
        <v>531</v>
      </c>
      <c r="C6" s="111">
        <v>562</v>
      </c>
      <c r="E6" s="111">
        <v>554</v>
      </c>
      <c r="F6" s="111">
        <v>552</v>
      </c>
      <c r="I6" s="111">
        <v>554</v>
      </c>
      <c r="J6" s="111">
        <v>531</v>
      </c>
      <c r="K6" s="111">
        <v>559</v>
      </c>
      <c r="L6" s="111">
        <v>548</v>
      </c>
      <c r="M6" s="111">
        <v>575</v>
      </c>
      <c r="N6" s="111">
        <v>571</v>
      </c>
      <c r="O6" s="111">
        <v>551</v>
      </c>
      <c r="Q6" s="111">
        <v>261</v>
      </c>
      <c r="R6" s="111">
        <v>553</v>
      </c>
      <c r="S6" s="111">
        <v>264</v>
      </c>
      <c r="T6" s="113">
        <f t="shared" si="0"/>
        <v>7166</v>
      </c>
      <c r="U6" s="113">
        <v>13</v>
      </c>
      <c r="V6" s="115">
        <f t="shared" si="1"/>
        <v>551.2307692307693</v>
      </c>
    </row>
    <row r="7" spans="1:22" ht="15.75" thickBot="1">
      <c r="A7" s="117" t="s">
        <v>31</v>
      </c>
      <c r="D7" s="111">
        <v>532</v>
      </c>
      <c r="E7" s="111">
        <v>565</v>
      </c>
      <c r="F7" s="111">
        <v>516</v>
      </c>
      <c r="G7" s="111">
        <v>529</v>
      </c>
      <c r="H7" s="111">
        <v>552</v>
      </c>
      <c r="I7" s="111">
        <v>547</v>
      </c>
      <c r="K7" s="111">
        <v>525</v>
      </c>
      <c r="L7" s="111">
        <v>548</v>
      </c>
      <c r="M7" s="111">
        <v>553</v>
      </c>
      <c r="P7" s="111">
        <v>521</v>
      </c>
      <c r="Q7" s="111">
        <v>260</v>
      </c>
      <c r="S7" s="111">
        <v>262</v>
      </c>
      <c r="T7" s="113">
        <f t="shared" si="0"/>
        <v>5910</v>
      </c>
      <c r="U7" s="113">
        <v>11</v>
      </c>
      <c r="V7" s="115">
        <f t="shared" si="1"/>
        <v>537.2727272727273</v>
      </c>
    </row>
    <row r="8" spans="1:22" ht="15.75" thickBot="1">
      <c r="A8" s="117" t="s">
        <v>2</v>
      </c>
      <c r="B8" s="111">
        <v>584</v>
      </c>
      <c r="C8" s="111">
        <v>565</v>
      </c>
      <c r="D8" s="111">
        <v>522</v>
      </c>
      <c r="E8" s="111">
        <v>523</v>
      </c>
      <c r="F8" s="111">
        <v>592</v>
      </c>
      <c r="G8" s="111">
        <v>579</v>
      </c>
      <c r="H8" s="111">
        <v>583</v>
      </c>
      <c r="K8" s="111">
        <v>549</v>
      </c>
      <c r="L8" s="111">
        <v>531</v>
      </c>
      <c r="M8" s="111">
        <v>555</v>
      </c>
      <c r="N8" s="111">
        <v>533</v>
      </c>
      <c r="O8" s="111">
        <v>573</v>
      </c>
      <c r="P8" s="111">
        <v>539</v>
      </c>
      <c r="Q8" s="111">
        <v>529</v>
      </c>
      <c r="R8" s="111">
        <v>579</v>
      </c>
      <c r="S8" s="111">
        <v>559</v>
      </c>
      <c r="T8" s="113">
        <f t="shared" si="0"/>
        <v>8895</v>
      </c>
      <c r="U8" s="113">
        <v>16</v>
      </c>
      <c r="V8" s="115">
        <f t="shared" si="1"/>
        <v>555.9375</v>
      </c>
    </row>
    <row r="9" spans="1:22" ht="15.75" thickBot="1">
      <c r="A9" s="117" t="s">
        <v>57</v>
      </c>
      <c r="B9" s="111">
        <v>148</v>
      </c>
      <c r="C9" s="111">
        <v>588</v>
      </c>
      <c r="D9" s="111">
        <v>536</v>
      </c>
      <c r="F9" s="111">
        <v>584</v>
      </c>
      <c r="G9" s="111">
        <v>606</v>
      </c>
      <c r="H9" s="111">
        <v>568</v>
      </c>
      <c r="I9" s="111">
        <v>571</v>
      </c>
      <c r="J9" s="111">
        <v>537</v>
      </c>
      <c r="L9" s="111">
        <v>529</v>
      </c>
      <c r="M9" s="111">
        <v>563</v>
      </c>
      <c r="N9" s="111">
        <v>541</v>
      </c>
      <c r="O9" s="111">
        <v>533</v>
      </c>
      <c r="P9" s="111">
        <v>521</v>
      </c>
      <c r="Q9" s="111">
        <v>548</v>
      </c>
      <c r="R9" s="111">
        <v>550</v>
      </c>
      <c r="S9" s="111">
        <v>564</v>
      </c>
      <c r="T9" s="113">
        <f t="shared" si="0"/>
        <v>8487</v>
      </c>
      <c r="U9" s="113">
        <v>15.25</v>
      </c>
      <c r="V9" s="115">
        <f t="shared" si="1"/>
        <v>556.5245901639345</v>
      </c>
    </row>
    <row r="10" spans="1:22" ht="15.75" thickBot="1">
      <c r="A10" s="117" t="s">
        <v>72</v>
      </c>
      <c r="B10" s="111">
        <v>395</v>
      </c>
      <c r="C10" s="111">
        <v>273</v>
      </c>
      <c r="D10" s="111">
        <v>252</v>
      </c>
      <c r="J10" s="111">
        <v>556</v>
      </c>
      <c r="T10" s="113">
        <f t="shared" si="0"/>
        <v>1476</v>
      </c>
      <c r="U10" s="113">
        <v>2.75</v>
      </c>
      <c r="V10" s="115">
        <f t="shared" si="1"/>
        <v>536.7272727272727</v>
      </c>
    </row>
    <row r="11" spans="1:22" ht="15.75" thickBot="1">
      <c r="A11" s="117" t="s">
        <v>30</v>
      </c>
      <c r="B11" s="111">
        <v>114</v>
      </c>
      <c r="C11" s="111">
        <v>259</v>
      </c>
      <c r="E11" s="111">
        <v>535</v>
      </c>
      <c r="T11" s="113">
        <f t="shared" si="0"/>
        <v>908</v>
      </c>
      <c r="U11" s="113">
        <v>1.75</v>
      </c>
      <c r="V11" s="166">
        <f t="shared" si="1"/>
        <v>518.8571428571429</v>
      </c>
    </row>
    <row r="12" spans="1:22" ht="15.75" thickBot="1">
      <c r="A12" s="114" t="s">
        <v>7</v>
      </c>
      <c r="B12" s="119">
        <f aca="true" t="shared" si="2" ref="B12:T12">SUM(B3:B11)</f>
        <v>3277</v>
      </c>
      <c r="C12" s="120">
        <f t="shared" si="2"/>
        <v>3367</v>
      </c>
      <c r="D12" s="120">
        <f t="shared" si="2"/>
        <v>3206</v>
      </c>
      <c r="E12" s="120">
        <f t="shared" si="2"/>
        <v>3320</v>
      </c>
      <c r="F12" s="120">
        <f t="shared" si="2"/>
        <v>3355</v>
      </c>
      <c r="G12" s="120">
        <f t="shared" si="2"/>
        <v>3394</v>
      </c>
      <c r="H12" s="120">
        <f t="shared" si="2"/>
        <v>3384</v>
      </c>
      <c r="I12" s="120">
        <f t="shared" si="2"/>
        <v>3371</v>
      </c>
      <c r="J12" s="120">
        <f t="shared" si="2"/>
        <v>3313</v>
      </c>
      <c r="K12" s="120">
        <f t="shared" si="2"/>
        <v>3315</v>
      </c>
      <c r="L12" s="120">
        <f t="shared" si="2"/>
        <v>3226</v>
      </c>
      <c r="M12" s="120">
        <f t="shared" si="2"/>
        <v>3368</v>
      </c>
      <c r="N12" s="120">
        <f t="shared" si="2"/>
        <v>3371</v>
      </c>
      <c r="O12" s="120">
        <f t="shared" si="2"/>
        <v>3268</v>
      </c>
      <c r="P12" s="120">
        <f t="shared" si="2"/>
        <v>3285</v>
      </c>
      <c r="Q12" s="120">
        <f t="shared" si="2"/>
        <v>3197</v>
      </c>
      <c r="R12" s="149">
        <f t="shared" si="2"/>
        <v>3422</v>
      </c>
      <c r="S12" s="121">
        <f t="shared" si="2"/>
        <v>3334</v>
      </c>
      <c r="T12" s="116">
        <f t="shared" si="2"/>
        <v>59773</v>
      </c>
      <c r="U12" s="116">
        <f>SUM(U3:U11)</f>
        <v>108</v>
      </c>
      <c r="V12" s="122">
        <f>T12/18</f>
        <v>3320.722222222222</v>
      </c>
    </row>
    <row r="14" ht="15.75" thickBot="1">
      <c r="A14" s="124" t="s">
        <v>73</v>
      </c>
    </row>
    <row r="15" spans="1:16" ht="15.75" thickBot="1">
      <c r="A15" s="116" t="s">
        <v>10</v>
      </c>
      <c r="B15" s="118" t="s">
        <v>1</v>
      </c>
      <c r="C15" s="118" t="s">
        <v>3</v>
      </c>
      <c r="D15" s="118" t="s">
        <v>4</v>
      </c>
      <c r="E15" s="118" t="s">
        <v>8</v>
      </c>
      <c r="F15" s="118" t="s">
        <v>9</v>
      </c>
      <c r="G15" s="118" t="s">
        <v>11</v>
      </c>
      <c r="H15" s="118" t="s">
        <v>12</v>
      </c>
      <c r="I15" s="118" t="s">
        <v>13</v>
      </c>
      <c r="J15" s="118" t="s">
        <v>14</v>
      </c>
      <c r="K15" s="118" t="s">
        <v>15</v>
      </c>
      <c r="L15" s="118" t="s">
        <v>16</v>
      </c>
      <c r="M15" s="118" t="s">
        <v>17</v>
      </c>
      <c r="N15" s="116" t="s">
        <v>24</v>
      </c>
      <c r="O15" s="110" t="s">
        <v>25</v>
      </c>
      <c r="P15" s="110" t="s">
        <v>71</v>
      </c>
    </row>
    <row r="16" spans="1:16" ht="15.75" thickBot="1">
      <c r="A16" s="117" t="s">
        <v>50</v>
      </c>
      <c r="B16" s="111">
        <v>586</v>
      </c>
      <c r="C16" s="128" t="s">
        <v>65</v>
      </c>
      <c r="D16" s="111">
        <v>507</v>
      </c>
      <c r="E16" s="111">
        <v>524</v>
      </c>
      <c r="F16" s="128" t="s">
        <v>65</v>
      </c>
      <c r="G16" s="111">
        <v>522</v>
      </c>
      <c r="H16" s="128" t="s">
        <v>65</v>
      </c>
      <c r="K16" s="128" t="s">
        <v>65</v>
      </c>
      <c r="L16" s="111">
        <v>525</v>
      </c>
      <c r="M16" s="111">
        <v>543</v>
      </c>
      <c r="N16" s="113">
        <f>SUM(B16:M16)</f>
        <v>3207</v>
      </c>
      <c r="O16" s="123">
        <v>6</v>
      </c>
      <c r="P16" s="164">
        <f>N16/O16</f>
        <v>534.5</v>
      </c>
    </row>
    <row r="17" spans="1:16" ht="15.75" thickBot="1">
      <c r="A17" s="117" t="s">
        <v>26</v>
      </c>
      <c r="B17" s="111">
        <v>511</v>
      </c>
      <c r="C17" s="128" t="s">
        <v>66</v>
      </c>
      <c r="D17" s="111">
        <v>519</v>
      </c>
      <c r="E17" s="111">
        <v>517</v>
      </c>
      <c r="F17" s="128" t="s">
        <v>66</v>
      </c>
      <c r="G17" s="111">
        <v>520</v>
      </c>
      <c r="H17" s="128" t="s">
        <v>66</v>
      </c>
      <c r="I17" s="111">
        <v>508</v>
      </c>
      <c r="J17" s="127">
        <v>522</v>
      </c>
      <c r="K17" s="128" t="s">
        <v>66</v>
      </c>
      <c r="N17" s="113">
        <f aca="true" t="shared" si="3" ref="N17:N29">SUM(B17:M17)</f>
        <v>3097</v>
      </c>
      <c r="O17" s="102">
        <v>6</v>
      </c>
      <c r="P17" s="115">
        <f aca="true" t="shared" si="4" ref="P17:P29">N17/O17</f>
        <v>516.1666666666666</v>
      </c>
    </row>
    <row r="18" spans="1:16" ht="15.75" thickBot="1">
      <c r="A18" s="117" t="s">
        <v>62</v>
      </c>
      <c r="B18" s="111">
        <v>557</v>
      </c>
      <c r="C18" s="128" t="s">
        <v>67</v>
      </c>
      <c r="D18" s="111">
        <v>508</v>
      </c>
      <c r="F18" s="128" t="s">
        <v>67</v>
      </c>
      <c r="G18" s="111">
        <v>518</v>
      </c>
      <c r="H18" s="128" t="s">
        <v>67</v>
      </c>
      <c r="I18" s="111">
        <v>519</v>
      </c>
      <c r="K18" s="128" t="s">
        <v>67</v>
      </c>
      <c r="M18" s="111">
        <v>494</v>
      </c>
      <c r="N18" s="113">
        <f t="shared" si="3"/>
        <v>2596</v>
      </c>
      <c r="O18" s="113">
        <v>5</v>
      </c>
      <c r="P18" s="115">
        <f t="shared" si="4"/>
        <v>519.2</v>
      </c>
    </row>
    <row r="19" spans="1:16" ht="15.75" thickBot="1">
      <c r="A19" s="117" t="s">
        <v>27</v>
      </c>
      <c r="C19" s="128" t="s">
        <v>68</v>
      </c>
      <c r="D19" s="111">
        <v>526</v>
      </c>
      <c r="E19" s="111">
        <v>548</v>
      </c>
      <c r="F19" s="128" t="s">
        <v>68</v>
      </c>
      <c r="G19" s="111">
        <v>502</v>
      </c>
      <c r="H19" s="128" t="s">
        <v>68</v>
      </c>
      <c r="I19" s="111">
        <v>556</v>
      </c>
      <c r="K19" s="128" t="s">
        <v>68</v>
      </c>
      <c r="L19" s="111">
        <v>504</v>
      </c>
      <c r="M19" s="111">
        <v>492</v>
      </c>
      <c r="N19" s="113">
        <f t="shared" si="3"/>
        <v>3128</v>
      </c>
      <c r="O19" s="102">
        <v>6</v>
      </c>
      <c r="P19" s="115">
        <f t="shared" si="4"/>
        <v>521.3333333333334</v>
      </c>
    </row>
    <row r="20" spans="1:16" ht="15.75" thickBot="1">
      <c r="A20" s="117" t="s">
        <v>28</v>
      </c>
      <c r="B20" s="111">
        <v>497</v>
      </c>
      <c r="C20" s="128" t="s">
        <v>69</v>
      </c>
      <c r="F20" s="128" t="s">
        <v>69</v>
      </c>
      <c r="H20" s="128" t="s">
        <v>69</v>
      </c>
      <c r="K20" s="128" t="s">
        <v>69</v>
      </c>
      <c r="L20" s="111">
        <v>501</v>
      </c>
      <c r="N20" s="113">
        <f t="shared" si="3"/>
        <v>998</v>
      </c>
      <c r="O20" s="113">
        <v>2</v>
      </c>
      <c r="P20" s="115">
        <f t="shared" si="4"/>
        <v>499</v>
      </c>
    </row>
    <row r="21" spans="1:16" ht="15.75" thickBot="1">
      <c r="A21" s="117" t="s">
        <v>34</v>
      </c>
      <c r="C21" s="128" t="s">
        <v>67</v>
      </c>
      <c r="E21" s="111">
        <v>516</v>
      </c>
      <c r="F21" s="128" t="s">
        <v>67</v>
      </c>
      <c r="H21" s="128" t="s">
        <v>67</v>
      </c>
      <c r="I21" s="111">
        <v>526</v>
      </c>
      <c r="K21" s="128" t="s">
        <v>67</v>
      </c>
      <c r="N21" s="113">
        <f t="shared" si="3"/>
        <v>1042</v>
      </c>
      <c r="O21" s="103">
        <v>2</v>
      </c>
      <c r="P21" s="115">
        <f t="shared" si="4"/>
        <v>521</v>
      </c>
    </row>
    <row r="22" spans="1:16" ht="15.75" thickBot="1">
      <c r="A22" s="117" t="s">
        <v>36</v>
      </c>
      <c r="C22" s="126"/>
      <c r="F22" s="126"/>
      <c r="H22" s="126"/>
      <c r="I22" s="111">
        <v>548</v>
      </c>
      <c r="J22" s="111">
        <v>528</v>
      </c>
      <c r="K22" s="126"/>
      <c r="L22" s="111">
        <v>540</v>
      </c>
      <c r="M22" s="111">
        <v>529</v>
      </c>
      <c r="N22" s="113">
        <f t="shared" si="3"/>
        <v>2145</v>
      </c>
      <c r="O22" s="113">
        <v>4</v>
      </c>
      <c r="P22" s="115">
        <f t="shared" si="4"/>
        <v>536.25</v>
      </c>
    </row>
    <row r="23" spans="1:16" ht="15.75" thickBot="1">
      <c r="A23" s="117" t="s">
        <v>72</v>
      </c>
      <c r="B23" s="111">
        <v>545</v>
      </c>
      <c r="C23" s="128" t="s">
        <v>65</v>
      </c>
      <c r="E23" s="111">
        <v>520</v>
      </c>
      <c r="F23" s="128" t="s">
        <v>65</v>
      </c>
      <c r="H23" s="128" t="s">
        <v>65</v>
      </c>
      <c r="K23" s="128" t="s">
        <v>65</v>
      </c>
      <c r="N23" s="113">
        <f t="shared" si="3"/>
        <v>1065</v>
      </c>
      <c r="O23" s="113">
        <v>2</v>
      </c>
      <c r="P23" s="115">
        <f t="shared" si="4"/>
        <v>532.5</v>
      </c>
    </row>
    <row r="24" spans="1:16" ht="15.75" thickBot="1">
      <c r="A24" s="117" t="s">
        <v>6</v>
      </c>
      <c r="B24" s="111">
        <v>554</v>
      </c>
      <c r="C24" s="128" t="s">
        <v>66</v>
      </c>
      <c r="D24" s="111">
        <v>494</v>
      </c>
      <c r="F24" s="128" t="s">
        <v>66</v>
      </c>
      <c r="G24" s="111">
        <v>544</v>
      </c>
      <c r="H24" s="128" t="s">
        <v>66</v>
      </c>
      <c r="J24" s="111">
        <v>560</v>
      </c>
      <c r="K24" s="128" t="s">
        <v>66</v>
      </c>
      <c r="M24" s="111">
        <v>563</v>
      </c>
      <c r="N24" s="113">
        <f t="shared" si="3"/>
        <v>2715</v>
      </c>
      <c r="O24" s="113">
        <v>5</v>
      </c>
      <c r="P24" s="164">
        <f t="shared" si="4"/>
        <v>543</v>
      </c>
    </row>
    <row r="25" spans="1:16" ht="15.75" thickBot="1">
      <c r="A25" s="117" t="s">
        <v>31</v>
      </c>
      <c r="C25" s="128" t="s">
        <v>67</v>
      </c>
      <c r="F25" s="128" t="s">
        <v>67</v>
      </c>
      <c r="H25" s="128" t="s">
        <v>67</v>
      </c>
      <c r="I25" s="111">
        <v>547</v>
      </c>
      <c r="J25" s="111">
        <v>613</v>
      </c>
      <c r="K25" s="128" t="s">
        <v>67</v>
      </c>
      <c r="M25" s="111">
        <v>520</v>
      </c>
      <c r="N25" s="113">
        <f t="shared" si="3"/>
        <v>1680</v>
      </c>
      <c r="O25" s="113">
        <v>3</v>
      </c>
      <c r="P25" s="122">
        <f t="shared" si="4"/>
        <v>560</v>
      </c>
    </row>
    <row r="26" spans="1:16" ht="15.75" thickBot="1">
      <c r="A26" s="117" t="s">
        <v>35</v>
      </c>
      <c r="C26" s="128" t="s">
        <v>68</v>
      </c>
      <c r="E26" s="111">
        <v>508</v>
      </c>
      <c r="F26" s="128" t="s">
        <v>68</v>
      </c>
      <c r="G26" s="111">
        <v>484</v>
      </c>
      <c r="H26" s="128" t="s">
        <v>68</v>
      </c>
      <c r="K26" s="128" t="s">
        <v>68</v>
      </c>
      <c r="N26" s="113">
        <f t="shared" si="3"/>
        <v>992</v>
      </c>
      <c r="O26" s="113">
        <v>2</v>
      </c>
      <c r="P26" s="115">
        <f t="shared" si="4"/>
        <v>496</v>
      </c>
    </row>
    <row r="27" spans="1:16" ht="15.75" thickBot="1">
      <c r="A27" s="117" t="s">
        <v>47</v>
      </c>
      <c r="C27" s="128" t="s">
        <v>69</v>
      </c>
      <c r="F27" s="128" t="s">
        <v>69</v>
      </c>
      <c r="H27" s="128" t="s">
        <v>69</v>
      </c>
      <c r="J27" s="111">
        <v>532</v>
      </c>
      <c r="K27" s="128" t="s">
        <v>69</v>
      </c>
      <c r="L27" s="111">
        <v>479</v>
      </c>
      <c r="N27" s="113">
        <f t="shared" si="3"/>
        <v>1011</v>
      </c>
      <c r="O27" s="113">
        <v>2</v>
      </c>
      <c r="P27" s="115">
        <f t="shared" si="4"/>
        <v>505.5</v>
      </c>
    </row>
    <row r="28" spans="1:16" ht="15.75" thickBot="1">
      <c r="A28" s="117" t="s">
        <v>32</v>
      </c>
      <c r="C28" s="128" t="s">
        <v>67</v>
      </c>
      <c r="F28" s="128" t="s">
        <v>67</v>
      </c>
      <c r="H28" s="128" t="s">
        <v>67</v>
      </c>
      <c r="K28" s="128" t="s">
        <v>67</v>
      </c>
      <c r="L28" s="111">
        <v>533</v>
      </c>
      <c r="N28" s="113">
        <f t="shared" si="3"/>
        <v>533</v>
      </c>
      <c r="O28" s="113">
        <v>1</v>
      </c>
      <c r="P28" s="115">
        <f t="shared" si="4"/>
        <v>533</v>
      </c>
    </row>
    <row r="29" spans="1:16" ht="15.75" thickBot="1">
      <c r="A29" s="117" t="s">
        <v>29</v>
      </c>
      <c r="C29" s="126"/>
      <c r="D29" s="111">
        <v>489</v>
      </c>
      <c r="F29" s="126"/>
      <c r="H29" s="126"/>
      <c r="J29" s="111">
        <v>512</v>
      </c>
      <c r="K29" s="126"/>
      <c r="N29" s="113">
        <f t="shared" si="3"/>
        <v>1001</v>
      </c>
      <c r="O29" s="113">
        <v>2</v>
      </c>
      <c r="P29" s="115">
        <f t="shared" si="4"/>
        <v>500.5</v>
      </c>
    </row>
    <row r="30" spans="1:16" ht="15.75" thickBot="1">
      <c r="A30" s="116" t="s">
        <v>7</v>
      </c>
      <c r="B30" s="119">
        <f aca="true" t="shared" si="5" ref="B30:O30">SUM(B16:B29)</f>
        <v>3250</v>
      </c>
      <c r="C30" s="120">
        <f t="shared" si="5"/>
        <v>0</v>
      </c>
      <c r="D30" s="120">
        <f t="shared" si="5"/>
        <v>3043</v>
      </c>
      <c r="E30" s="120">
        <f t="shared" si="5"/>
        <v>3133</v>
      </c>
      <c r="F30" s="120">
        <f t="shared" si="5"/>
        <v>0</v>
      </c>
      <c r="G30" s="120">
        <f t="shared" si="5"/>
        <v>3090</v>
      </c>
      <c r="H30" s="120">
        <f t="shared" si="5"/>
        <v>0</v>
      </c>
      <c r="I30" s="120">
        <f t="shared" si="5"/>
        <v>3204</v>
      </c>
      <c r="J30" s="120">
        <f t="shared" si="5"/>
        <v>3267</v>
      </c>
      <c r="K30" s="120">
        <f t="shared" si="5"/>
        <v>0</v>
      </c>
      <c r="L30" s="120">
        <f t="shared" si="5"/>
        <v>3082</v>
      </c>
      <c r="M30" s="125">
        <f t="shared" si="5"/>
        <v>3141</v>
      </c>
      <c r="N30" s="116">
        <f t="shared" si="5"/>
        <v>25210</v>
      </c>
      <c r="O30" s="116">
        <f t="shared" si="5"/>
        <v>48</v>
      </c>
      <c r="P30" s="122">
        <f>N30/8</f>
        <v>3151.25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8.8515625" style="111" bestFit="1" customWidth="1"/>
    <col min="2" max="14" width="9.140625" style="111" customWidth="1"/>
    <col min="15" max="15" width="11.00390625" style="111" customWidth="1"/>
    <col min="16" max="16" width="11.28125" style="111" customWidth="1"/>
    <col min="17" max="19" width="9.140625" style="111" customWidth="1"/>
    <col min="20" max="21" width="12.421875" style="111" customWidth="1"/>
    <col min="22" max="22" width="12.140625" style="111" customWidth="1"/>
    <col min="23" max="16384" width="9.140625" style="111" customWidth="1"/>
  </cols>
  <sheetData>
    <row r="1" ht="15.75" thickBot="1">
      <c r="A1" s="112" t="s">
        <v>80</v>
      </c>
    </row>
    <row r="2" spans="1:22" ht="15.75" thickBot="1">
      <c r="A2" s="116" t="s">
        <v>10</v>
      </c>
      <c r="B2" s="118" t="s">
        <v>1</v>
      </c>
      <c r="C2" s="118" t="s">
        <v>3</v>
      </c>
      <c r="D2" s="118" t="s">
        <v>4</v>
      </c>
      <c r="E2" s="118" t="s">
        <v>8</v>
      </c>
      <c r="F2" s="118" t="s">
        <v>9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118" t="s">
        <v>16</v>
      </c>
      <c r="M2" s="118" t="s">
        <v>17</v>
      </c>
      <c r="N2" s="118" t="s">
        <v>18</v>
      </c>
      <c r="O2" s="118" t="s">
        <v>19</v>
      </c>
      <c r="P2" s="118" t="s">
        <v>20</v>
      </c>
      <c r="Q2" s="118" t="s">
        <v>21</v>
      </c>
      <c r="R2" s="118" t="s">
        <v>22</v>
      </c>
      <c r="S2" s="118" t="s">
        <v>23</v>
      </c>
      <c r="T2" s="116" t="s">
        <v>24</v>
      </c>
      <c r="U2" s="110" t="s">
        <v>25</v>
      </c>
      <c r="V2" s="110" t="s">
        <v>71</v>
      </c>
    </row>
    <row r="3" spans="1:22" ht="15.75" thickBot="1">
      <c r="A3" s="117" t="s">
        <v>0</v>
      </c>
      <c r="B3" s="111">
        <v>552</v>
      </c>
      <c r="C3" s="111">
        <v>594</v>
      </c>
      <c r="D3" s="111">
        <v>597</v>
      </c>
      <c r="E3" s="111">
        <v>562</v>
      </c>
      <c r="F3" s="111">
        <v>536</v>
      </c>
      <c r="G3" s="111">
        <v>583</v>
      </c>
      <c r="H3" s="111">
        <v>545</v>
      </c>
      <c r="I3" s="111">
        <v>548</v>
      </c>
      <c r="J3" s="111">
        <v>548</v>
      </c>
      <c r="K3" s="111">
        <v>562</v>
      </c>
      <c r="L3" s="111">
        <v>611</v>
      </c>
      <c r="M3" s="111">
        <v>553</v>
      </c>
      <c r="N3" s="111">
        <v>587</v>
      </c>
      <c r="O3" s="111">
        <v>556</v>
      </c>
      <c r="P3" s="111">
        <v>574</v>
      </c>
      <c r="Q3" s="111">
        <v>562</v>
      </c>
      <c r="R3" s="111">
        <v>588</v>
      </c>
      <c r="S3" s="111">
        <v>529</v>
      </c>
      <c r="T3" s="113">
        <f>SUM(B3:S3)</f>
        <v>10187</v>
      </c>
      <c r="U3" s="123">
        <v>18</v>
      </c>
      <c r="V3" s="122">
        <f>T3/18</f>
        <v>565.9444444444445</v>
      </c>
    </row>
    <row r="4" spans="1:22" ht="15.75" thickBot="1">
      <c r="A4" s="117" t="s">
        <v>50</v>
      </c>
      <c r="B4" s="111">
        <v>588</v>
      </c>
      <c r="C4" s="111">
        <v>541</v>
      </c>
      <c r="D4" s="111">
        <v>251</v>
      </c>
      <c r="E4" s="111">
        <v>511</v>
      </c>
      <c r="F4" s="111">
        <v>251</v>
      </c>
      <c r="G4" s="111">
        <v>445</v>
      </c>
      <c r="H4" s="111">
        <v>114</v>
      </c>
      <c r="I4" s="111">
        <v>512</v>
      </c>
      <c r="J4" s="111">
        <v>408</v>
      </c>
      <c r="M4" s="111">
        <v>252</v>
      </c>
      <c r="Q4" s="111">
        <v>238</v>
      </c>
      <c r="T4" s="113">
        <f aca="true" t="shared" si="0" ref="T4:T14">SUM(B4:S4)</f>
        <v>4111</v>
      </c>
      <c r="U4" s="113">
        <v>7.75</v>
      </c>
      <c r="V4" s="115">
        <f>T4/U4</f>
        <v>530.4516129032259</v>
      </c>
    </row>
    <row r="5" spans="1:22" ht="15.75" thickBot="1">
      <c r="A5" s="117" t="s">
        <v>2</v>
      </c>
      <c r="B5" s="111">
        <v>545</v>
      </c>
      <c r="D5" s="111">
        <v>571</v>
      </c>
      <c r="E5" s="111">
        <v>551</v>
      </c>
      <c r="F5" s="111">
        <v>563</v>
      </c>
      <c r="G5" s="111">
        <v>524</v>
      </c>
      <c r="H5" s="111">
        <v>577</v>
      </c>
      <c r="I5" s="111">
        <v>539</v>
      </c>
      <c r="J5" s="111">
        <v>581</v>
      </c>
      <c r="K5" s="111">
        <v>523</v>
      </c>
      <c r="L5" s="111">
        <v>559</v>
      </c>
      <c r="M5" s="111">
        <v>503</v>
      </c>
      <c r="N5" s="111">
        <v>531</v>
      </c>
      <c r="O5" s="111">
        <v>540</v>
      </c>
      <c r="P5" s="111">
        <v>525</v>
      </c>
      <c r="R5" s="111">
        <v>576</v>
      </c>
      <c r="S5" s="111">
        <v>528</v>
      </c>
      <c r="T5" s="113">
        <f t="shared" si="0"/>
        <v>8736</v>
      </c>
      <c r="U5" s="113">
        <v>16</v>
      </c>
      <c r="V5" s="115">
        <f aca="true" t="shared" si="1" ref="V5:V13">T5/U5</f>
        <v>546</v>
      </c>
    </row>
    <row r="6" spans="1:22" ht="15.75" thickBot="1">
      <c r="A6" s="117" t="s">
        <v>57</v>
      </c>
      <c r="B6" s="111">
        <v>525</v>
      </c>
      <c r="C6" s="111">
        <v>523</v>
      </c>
      <c r="F6" s="111">
        <v>269</v>
      </c>
      <c r="G6" s="111">
        <v>515</v>
      </c>
      <c r="H6" s="111">
        <v>547</v>
      </c>
      <c r="I6" s="111">
        <v>253</v>
      </c>
      <c r="L6" s="111">
        <v>546</v>
      </c>
      <c r="M6" s="111">
        <v>535</v>
      </c>
      <c r="N6" s="111">
        <v>573</v>
      </c>
      <c r="O6" s="111">
        <v>555</v>
      </c>
      <c r="P6" s="111">
        <v>526</v>
      </c>
      <c r="Q6" s="111">
        <v>521</v>
      </c>
      <c r="R6" s="111">
        <v>557</v>
      </c>
      <c r="S6" s="111">
        <v>528</v>
      </c>
      <c r="T6" s="113">
        <f t="shared" si="0"/>
        <v>6973</v>
      </c>
      <c r="U6" s="113">
        <v>13</v>
      </c>
      <c r="V6" s="115">
        <f t="shared" si="1"/>
        <v>536.3846153846154</v>
      </c>
    </row>
    <row r="7" spans="1:22" ht="15.75" thickBot="1">
      <c r="A7" s="117" t="s">
        <v>74</v>
      </c>
      <c r="B7" s="111">
        <v>546</v>
      </c>
      <c r="C7" s="111">
        <v>257</v>
      </c>
      <c r="D7" s="111">
        <v>520</v>
      </c>
      <c r="E7" s="111">
        <v>105</v>
      </c>
      <c r="F7" s="111">
        <v>509</v>
      </c>
      <c r="H7" s="111">
        <v>408</v>
      </c>
      <c r="J7" s="111">
        <v>548</v>
      </c>
      <c r="K7" s="111">
        <v>554</v>
      </c>
      <c r="M7" s="111">
        <v>519</v>
      </c>
      <c r="N7" s="111">
        <v>523</v>
      </c>
      <c r="O7" s="111">
        <v>247</v>
      </c>
      <c r="Q7" s="111">
        <v>230</v>
      </c>
      <c r="T7" s="113">
        <f t="shared" si="0"/>
        <v>4966</v>
      </c>
      <c r="U7" s="113">
        <v>9.25</v>
      </c>
      <c r="V7" s="115">
        <f t="shared" si="1"/>
        <v>536.8648648648649</v>
      </c>
    </row>
    <row r="8" spans="1:22" ht="15.75" thickBot="1">
      <c r="A8" s="117" t="s">
        <v>75</v>
      </c>
      <c r="B8" s="111">
        <v>559</v>
      </c>
      <c r="C8" s="111">
        <v>562</v>
      </c>
      <c r="D8" s="111">
        <v>588</v>
      </c>
      <c r="E8" s="111">
        <v>548</v>
      </c>
      <c r="F8" s="111">
        <v>577</v>
      </c>
      <c r="G8" s="111">
        <v>533</v>
      </c>
      <c r="H8" s="111">
        <v>505</v>
      </c>
      <c r="I8" s="111">
        <v>542</v>
      </c>
      <c r="J8" s="111">
        <v>588</v>
      </c>
      <c r="K8" s="111">
        <v>554</v>
      </c>
      <c r="L8" s="111">
        <v>555</v>
      </c>
      <c r="M8" s="111">
        <v>523</v>
      </c>
      <c r="N8" s="111">
        <v>555</v>
      </c>
      <c r="O8" s="111">
        <v>557</v>
      </c>
      <c r="P8" s="111">
        <v>544</v>
      </c>
      <c r="Q8" s="111">
        <v>527</v>
      </c>
      <c r="R8" s="111">
        <v>608</v>
      </c>
      <c r="S8" s="111">
        <v>535</v>
      </c>
      <c r="T8" s="113">
        <f t="shared" si="0"/>
        <v>9960</v>
      </c>
      <c r="U8" s="102">
        <v>18</v>
      </c>
      <c r="V8" s="115">
        <f t="shared" si="1"/>
        <v>553.3333333333334</v>
      </c>
    </row>
    <row r="9" spans="1:22" ht="15.75" thickBot="1">
      <c r="A9" s="117" t="s">
        <v>5</v>
      </c>
      <c r="C9" s="111">
        <v>550</v>
      </c>
      <c r="D9" s="111">
        <v>553</v>
      </c>
      <c r="E9" s="111">
        <v>529</v>
      </c>
      <c r="F9" s="111">
        <v>550</v>
      </c>
      <c r="G9" s="111">
        <v>496</v>
      </c>
      <c r="H9" s="111">
        <v>534</v>
      </c>
      <c r="I9" s="111">
        <v>534</v>
      </c>
      <c r="J9" s="111">
        <v>567</v>
      </c>
      <c r="K9" s="111">
        <v>550</v>
      </c>
      <c r="L9" s="111">
        <v>536</v>
      </c>
      <c r="O9" s="111">
        <v>268</v>
      </c>
      <c r="P9" s="111">
        <v>545</v>
      </c>
      <c r="Q9" s="111">
        <v>507</v>
      </c>
      <c r="R9" s="111">
        <v>533</v>
      </c>
      <c r="S9" s="111">
        <v>555</v>
      </c>
      <c r="T9" s="113">
        <f t="shared" si="0"/>
        <v>7807</v>
      </c>
      <c r="U9" s="113">
        <v>14.5</v>
      </c>
      <c r="V9" s="115">
        <f t="shared" si="1"/>
        <v>538.4137931034483</v>
      </c>
    </row>
    <row r="10" spans="1:22" ht="15.75" thickBot="1">
      <c r="A10" s="117" t="s">
        <v>6</v>
      </c>
      <c r="C10" s="111">
        <v>240</v>
      </c>
      <c r="D10" s="111">
        <v>247</v>
      </c>
      <c r="E10" s="111">
        <v>384</v>
      </c>
      <c r="J10" s="111">
        <v>109</v>
      </c>
      <c r="T10" s="113">
        <f t="shared" si="0"/>
        <v>980</v>
      </c>
      <c r="U10" s="113">
        <v>2</v>
      </c>
      <c r="V10" s="115">
        <f t="shared" si="1"/>
        <v>490</v>
      </c>
    </row>
    <row r="11" spans="1:22" ht="15.75" thickBot="1">
      <c r="A11" s="117" t="s">
        <v>76</v>
      </c>
      <c r="G11" s="111">
        <v>110</v>
      </c>
      <c r="I11" s="111">
        <v>258</v>
      </c>
      <c r="T11" s="113">
        <f t="shared" si="0"/>
        <v>368</v>
      </c>
      <c r="U11" s="113">
        <v>0.75</v>
      </c>
      <c r="V11" s="115">
        <f t="shared" si="1"/>
        <v>490.6666666666667</v>
      </c>
    </row>
    <row r="12" spans="1:22" ht="15.75" thickBot="1">
      <c r="A12" s="117" t="s">
        <v>51</v>
      </c>
      <c r="K12" s="111">
        <v>527</v>
      </c>
      <c r="L12" s="111">
        <v>569</v>
      </c>
      <c r="N12" s="111">
        <v>557</v>
      </c>
      <c r="O12" s="111">
        <v>602</v>
      </c>
      <c r="P12" s="111">
        <v>536</v>
      </c>
      <c r="Q12" s="111">
        <v>507</v>
      </c>
      <c r="R12" s="111">
        <v>619</v>
      </c>
      <c r="S12" s="111">
        <v>570</v>
      </c>
      <c r="T12" s="113">
        <f t="shared" si="0"/>
        <v>4487</v>
      </c>
      <c r="U12" s="113">
        <v>8</v>
      </c>
      <c r="V12" s="117">
        <f t="shared" si="1"/>
        <v>560.875</v>
      </c>
    </row>
    <row r="13" spans="1:22" ht="15.75" thickBot="1">
      <c r="A13" s="114" t="s">
        <v>77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>
        <v>231</v>
      </c>
      <c r="N13" s="157"/>
      <c r="O13" s="157"/>
      <c r="P13" s="157"/>
      <c r="Q13" s="157"/>
      <c r="R13" s="157"/>
      <c r="S13" s="157"/>
      <c r="T13" s="155">
        <f t="shared" si="0"/>
        <v>231</v>
      </c>
      <c r="U13" s="155">
        <v>0.5</v>
      </c>
      <c r="V13" s="116">
        <f t="shared" si="1"/>
        <v>462</v>
      </c>
    </row>
    <row r="14" spans="1:22" ht="15.75" thickBot="1">
      <c r="A14" s="114" t="s">
        <v>7</v>
      </c>
      <c r="B14" s="119">
        <f>SUM(B3:B13)</f>
        <v>3315</v>
      </c>
      <c r="C14" s="120">
        <f>SUM(C3:C13)</f>
        <v>3267</v>
      </c>
      <c r="D14" s="120">
        <f>SUM(D3:D13)</f>
        <v>3327</v>
      </c>
      <c r="E14" s="120">
        <f>SUM(E3:E12)</f>
        <v>3190</v>
      </c>
      <c r="F14" s="120">
        <f>SUM(F3:F12)</f>
        <v>3255</v>
      </c>
      <c r="G14" s="120">
        <f>SUM(G3:G13)</f>
        <v>3206</v>
      </c>
      <c r="H14" s="120">
        <f>SUM(H3:H11)</f>
        <v>3230</v>
      </c>
      <c r="I14" s="120">
        <f>SUM(I3:I11)</f>
        <v>3186</v>
      </c>
      <c r="J14" s="120">
        <f>SUM(J3:J13)</f>
        <v>3349</v>
      </c>
      <c r="K14" s="120">
        <f>SUM(K3:K12)</f>
        <v>3270</v>
      </c>
      <c r="L14" s="120">
        <f>SUM(L3:L13)</f>
        <v>3376</v>
      </c>
      <c r="M14" s="120">
        <f>SUM(M3:M13)</f>
        <v>3116</v>
      </c>
      <c r="N14" s="120">
        <f>SUM(N3:N12)</f>
        <v>3326</v>
      </c>
      <c r="O14" s="120">
        <f>SUM(O3:O13)</f>
        <v>3325</v>
      </c>
      <c r="P14" s="120">
        <f>SUM(P3:P12)</f>
        <v>3250</v>
      </c>
      <c r="Q14" s="120">
        <f>SUM(Q3:Q12)</f>
        <v>3092</v>
      </c>
      <c r="R14" s="149">
        <f>SUM(R3:R13)</f>
        <v>3481</v>
      </c>
      <c r="S14" s="121">
        <f>SUM(S3:S12)</f>
        <v>3245</v>
      </c>
      <c r="T14" s="114">
        <f t="shared" si="0"/>
        <v>58806</v>
      </c>
      <c r="U14" s="114"/>
      <c r="V14" s="122">
        <f>T14/18</f>
        <v>3267</v>
      </c>
    </row>
    <row r="16" ht="15.75" thickBot="1">
      <c r="A16" s="124" t="s">
        <v>81</v>
      </c>
    </row>
    <row r="17" spans="1:16" ht="15.75" thickBot="1">
      <c r="A17" s="116" t="s">
        <v>10</v>
      </c>
      <c r="B17" s="118" t="s">
        <v>1</v>
      </c>
      <c r="C17" s="118" t="s">
        <v>3</v>
      </c>
      <c r="D17" s="118" t="s">
        <v>4</v>
      </c>
      <c r="E17" s="118" t="s">
        <v>8</v>
      </c>
      <c r="F17" s="118" t="s">
        <v>9</v>
      </c>
      <c r="G17" s="118" t="s">
        <v>11</v>
      </c>
      <c r="H17" s="118" t="s">
        <v>12</v>
      </c>
      <c r="I17" s="118" t="s">
        <v>13</v>
      </c>
      <c r="J17" s="118" t="s">
        <v>14</v>
      </c>
      <c r="K17" s="118" t="s">
        <v>15</v>
      </c>
      <c r="L17" s="118" t="s">
        <v>16</v>
      </c>
      <c r="M17" s="118" t="s">
        <v>17</v>
      </c>
      <c r="N17" s="116" t="s">
        <v>24</v>
      </c>
      <c r="O17" s="110" t="s">
        <v>25</v>
      </c>
      <c r="P17" s="110" t="s">
        <v>71</v>
      </c>
    </row>
    <row r="18" spans="1:16" ht="15.75" thickBot="1">
      <c r="A18" s="117" t="s">
        <v>78</v>
      </c>
      <c r="B18" s="111">
        <v>554</v>
      </c>
      <c r="C18" s="111">
        <v>515</v>
      </c>
      <c r="D18" s="111">
        <v>505</v>
      </c>
      <c r="E18" s="111">
        <v>535</v>
      </c>
      <c r="F18" s="111">
        <v>565</v>
      </c>
      <c r="G18" s="111">
        <v>536</v>
      </c>
      <c r="H18" s="111">
        <v>535</v>
      </c>
      <c r="I18" s="111">
        <v>570</v>
      </c>
      <c r="K18" s="111">
        <v>523</v>
      </c>
      <c r="L18" s="111">
        <v>564</v>
      </c>
      <c r="M18" s="111">
        <v>550</v>
      </c>
      <c r="N18" s="113">
        <f>SUM(B18:M18)</f>
        <v>5952</v>
      </c>
      <c r="O18" s="135">
        <v>11</v>
      </c>
      <c r="P18" s="122">
        <f>N18/O18</f>
        <v>541.0909090909091</v>
      </c>
    </row>
    <row r="19" spans="1:16" ht="15.75" thickBot="1">
      <c r="A19" s="117" t="s">
        <v>26</v>
      </c>
      <c r="B19" s="111">
        <v>527</v>
      </c>
      <c r="C19" s="111">
        <v>512</v>
      </c>
      <c r="D19" s="111">
        <v>506</v>
      </c>
      <c r="E19" s="111">
        <v>499</v>
      </c>
      <c r="F19" s="111">
        <v>499</v>
      </c>
      <c r="G19" s="111">
        <v>504</v>
      </c>
      <c r="H19" s="111">
        <v>504</v>
      </c>
      <c r="I19" s="111">
        <v>562</v>
      </c>
      <c r="J19" s="111">
        <v>524</v>
      </c>
      <c r="K19" s="111">
        <v>530</v>
      </c>
      <c r="L19" s="111">
        <v>559</v>
      </c>
      <c r="M19" s="111">
        <v>511</v>
      </c>
      <c r="N19" s="113">
        <f aca="true" t="shared" si="2" ref="N19:N28">SUM(B19:M19)</f>
        <v>6237</v>
      </c>
      <c r="O19" s="102">
        <v>12</v>
      </c>
      <c r="P19" s="115">
        <f aca="true" t="shared" si="3" ref="P19:P28">N19/O19</f>
        <v>519.75</v>
      </c>
    </row>
    <row r="20" spans="1:16" ht="15.75" thickBot="1">
      <c r="A20" s="117" t="s">
        <v>62</v>
      </c>
      <c r="B20" s="111">
        <v>525</v>
      </c>
      <c r="D20" s="111">
        <v>552</v>
      </c>
      <c r="E20" s="111">
        <v>514</v>
      </c>
      <c r="F20" s="111">
        <v>527</v>
      </c>
      <c r="G20" s="111">
        <v>520</v>
      </c>
      <c r="J20" s="111">
        <v>559</v>
      </c>
      <c r="K20" s="111">
        <v>559</v>
      </c>
      <c r="L20" s="111">
        <v>517</v>
      </c>
      <c r="M20" s="111">
        <v>496</v>
      </c>
      <c r="N20" s="113">
        <f t="shared" si="2"/>
        <v>4769</v>
      </c>
      <c r="O20" s="113">
        <v>9</v>
      </c>
      <c r="P20" s="115">
        <f t="shared" si="3"/>
        <v>529.8888888888889</v>
      </c>
    </row>
    <row r="21" spans="1:16" ht="15.75" thickBot="1">
      <c r="A21" s="117" t="s">
        <v>27</v>
      </c>
      <c r="B21" s="111">
        <v>544</v>
      </c>
      <c r="C21" s="111">
        <v>498</v>
      </c>
      <c r="E21" s="111">
        <v>483</v>
      </c>
      <c r="F21" s="111">
        <v>470</v>
      </c>
      <c r="G21" s="111">
        <v>519</v>
      </c>
      <c r="H21" s="111">
        <v>578</v>
      </c>
      <c r="J21" s="111">
        <v>539</v>
      </c>
      <c r="M21" s="111">
        <v>547</v>
      </c>
      <c r="N21" s="113">
        <f t="shared" si="2"/>
        <v>4178</v>
      </c>
      <c r="O21" s="113">
        <v>8</v>
      </c>
      <c r="P21" s="115">
        <f t="shared" si="3"/>
        <v>522.25</v>
      </c>
    </row>
    <row r="22" spans="1:16" ht="15.75" thickBot="1">
      <c r="A22" s="117" t="s">
        <v>28</v>
      </c>
      <c r="B22" s="111">
        <v>531</v>
      </c>
      <c r="C22" s="111">
        <v>505</v>
      </c>
      <c r="D22" s="111">
        <v>525</v>
      </c>
      <c r="E22" s="111">
        <v>527</v>
      </c>
      <c r="F22" s="111">
        <v>504</v>
      </c>
      <c r="G22" s="111">
        <v>530</v>
      </c>
      <c r="I22" s="111">
        <v>523</v>
      </c>
      <c r="L22" s="111">
        <v>540</v>
      </c>
      <c r="M22" s="111">
        <v>527</v>
      </c>
      <c r="N22" s="113">
        <f t="shared" si="2"/>
        <v>4712</v>
      </c>
      <c r="O22" s="113">
        <v>9</v>
      </c>
      <c r="P22" s="115">
        <f t="shared" si="3"/>
        <v>523.5555555555555</v>
      </c>
    </row>
    <row r="23" spans="1:16" ht="15.75" thickBot="1">
      <c r="A23" s="117" t="s">
        <v>47</v>
      </c>
      <c r="B23" s="111">
        <v>498</v>
      </c>
      <c r="C23" s="111">
        <v>466</v>
      </c>
      <c r="E23" s="111">
        <v>508</v>
      </c>
      <c r="F23" s="111">
        <v>470</v>
      </c>
      <c r="N23" s="113">
        <f t="shared" si="2"/>
        <v>1942</v>
      </c>
      <c r="O23" s="103">
        <v>4</v>
      </c>
      <c r="P23" s="115">
        <f t="shared" si="3"/>
        <v>485.5</v>
      </c>
    </row>
    <row r="24" spans="1:16" ht="15.75" thickBot="1">
      <c r="A24" s="117" t="s">
        <v>79</v>
      </c>
      <c r="C24" s="111">
        <v>515</v>
      </c>
      <c r="H24" s="111">
        <v>562</v>
      </c>
      <c r="N24" s="113">
        <f t="shared" si="2"/>
        <v>1077</v>
      </c>
      <c r="O24" s="113">
        <v>2</v>
      </c>
      <c r="P24" s="115">
        <f t="shared" si="3"/>
        <v>538.5</v>
      </c>
    </row>
    <row r="25" spans="1:16" ht="15.75" thickBot="1">
      <c r="A25" s="117" t="s">
        <v>76</v>
      </c>
      <c r="D25" s="111">
        <v>536</v>
      </c>
      <c r="I25" s="111">
        <v>542</v>
      </c>
      <c r="J25" s="111">
        <v>503</v>
      </c>
      <c r="K25" s="111">
        <v>517</v>
      </c>
      <c r="L25" s="111">
        <v>522</v>
      </c>
      <c r="N25" s="113">
        <f t="shared" si="2"/>
        <v>2620</v>
      </c>
      <c r="O25" s="113">
        <v>5</v>
      </c>
      <c r="P25" s="115">
        <f t="shared" si="3"/>
        <v>524</v>
      </c>
    </row>
    <row r="26" spans="1:16" ht="15.75" thickBot="1">
      <c r="A26" s="117" t="s">
        <v>6</v>
      </c>
      <c r="D26" s="111">
        <v>559</v>
      </c>
      <c r="H26" s="111">
        <v>513</v>
      </c>
      <c r="I26" s="111">
        <v>511</v>
      </c>
      <c r="J26" s="111">
        <v>542</v>
      </c>
      <c r="K26" s="111">
        <v>507</v>
      </c>
      <c r="L26" s="111">
        <v>525</v>
      </c>
      <c r="N26" s="113">
        <f t="shared" si="2"/>
        <v>3157</v>
      </c>
      <c r="O26" s="113">
        <v>6</v>
      </c>
      <c r="P26" s="115">
        <f t="shared" si="3"/>
        <v>526.1666666666666</v>
      </c>
    </row>
    <row r="27" spans="1:16" ht="15.75" thickBot="1">
      <c r="A27" s="117" t="s">
        <v>29</v>
      </c>
      <c r="G27" s="111">
        <v>482</v>
      </c>
      <c r="I27" s="111">
        <v>488</v>
      </c>
      <c r="J27" s="111">
        <v>548</v>
      </c>
      <c r="K27" s="111">
        <v>492</v>
      </c>
      <c r="N27" s="113">
        <f t="shared" si="2"/>
        <v>2010</v>
      </c>
      <c r="O27" s="113">
        <v>4</v>
      </c>
      <c r="P27" s="115">
        <f t="shared" si="3"/>
        <v>502.5</v>
      </c>
    </row>
    <row r="28" spans="1:16" ht="15.75" thickBot="1">
      <c r="A28" s="117" t="s">
        <v>50</v>
      </c>
      <c r="B28" s="158"/>
      <c r="C28" s="158"/>
      <c r="D28" s="158"/>
      <c r="E28" s="158"/>
      <c r="F28" s="158"/>
      <c r="G28" s="158"/>
      <c r="H28" s="158">
        <v>493</v>
      </c>
      <c r="I28" s="158"/>
      <c r="J28" s="158"/>
      <c r="K28" s="158"/>
      <c r="L28" s="158"/>
      <c r="M28" s="158">
        <v>486</v>
      </c>
      <c r="N28" s="113">
        <f t="shared" si="2"/>
        <v>979</v>
      </c>
      <c r="O28" s="155">
        <v>2</v>
      </c>
      <c r="P28" s="115">
        <f t="shared" si="3"/>
        <v>489.5</v>
      </c>
    </row>
    <row r="29" spans="1:16" ht="15.75" thickBot="1">
      <c r="A29" s="116" t="s">
        <v>7</v>
      </c>
      <c r="B29" s="119">
        <f>SUM(B18:B28)</f>
        <v>3179</v>
      </c>
      <c r="C29" s="120">
        <f>SUM(C18:C28)</f>
        <v>3011</v>
      </c>
      <c r="D29" s="120">
        <f>SUM(D18:D28)</f>
        <v>3183</v>
      </c>
      <c r="E29" s="120">
        <f>SUM(E18:E27)</f>
        <v>3066</v>
      </c>
      <c r="F29" s="120">
        <f>SUM(F18:F28)</f>
        <v>3035</v>
      </c>
      <c r="G29" s="120">
        <f>SUM(G18:G27)</f>
        <v>3091</v>
      </c>
      <c r="H29" s="120">
        <f>SUM(H18:H28)</f>
        <v>3185</v>
      </c>
      <c r="I29" s="120">
        <f>SUM(I18:I28)</f>
        <v>3196</v>
      </c>
      <c r="J29" s="120">
        <f>SUM(J18:J28)</f>
        <v>3215</v>
      </c>
      <c r="K29" s="120">
        <f>SUM(K18:K27)</f>
        <v>3128</v>
      </c>
      <c r="L29" s="120">
        <f>SUM(L18:L28)</f>
        <v>3227</v>
      </c>
      <c r="M29" s="125">
        <f>SUM(M18:M28)</f>
        <v>3117</v>
      </c>
      <c r="N29" s="116">
        <f>SUM(N18:N28)</f>
        <v>37633</v>
      </c>
      <c r="O29" s="114"/>
      <c r="P29" s="122">
        <f>N29/12</f>
        <v>3136.0833333333335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Jaka Mohorič</cp:lastModifiedBy>
  <dcterms:created xsi:type="dcterms:W3CDTF">2012-04-04T10:48:13Z</dcterms:created>
  <dcterms:modified xsi:type="dcterms:W3CDTF">2017-03-23T12:48:11Z</dcterms:modified>
  <cp:category/>
  <cp:version/>
  <cp:contentType/>
  <cp:contentStatus/>
</cp:coreProperties>
</file>